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eetforum1.sharepoint.com/sites/files/Shared Documents/Solutions &amp; Tools/Development/Vehicle sharing between NGOs/00_Proof_Of_Concept/Final documents vehicle sharing _ NGO start guide/"/>
    </mc:Choice>
  </mc:AlternateContent>
  <xr:revisionPtr revIDLastSave="2" documentId="8_{A1224BC1-2B3F-2241-8702-7ABE8D256C7A}" xr6:coauthVersionLast="47" xr6:coauthVersionMax="47" xr10:uidLastSave="{6D2E8E92-4E26-DE40-A83C-A1AACE526C87}"/>
  <bookViews>
    <workbookView xWindow="0" yWindow="500" windowWidth="28020" windowHeight="16180" xr2:uid="{6BD61E66-1FBE-4FE4-93C0-1B8A2BC270C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0" i="1" l="1"/>
  <c r="J14" i="1"/>
  <c r="J46" i="1"/>
  <c r="J24" i="1"/>
  <c r="I70" i="1" l="1"/>
  <c r="I69" i="1"/>
  <c r="J32" i="1"/>
  <c r="J41" i="1"/>
  <c r="J51" i="1" s="1"/>
  <c r="J57" i="1" s="1"/>
  <c r="J28" i="1" l="1"/>
  <c r="F69" i="1"/>
  <c r="J36" i="1" l="1"/>
  <c r="E69" i="1" s="1"/>
  <c r="F70" i="1"/>
  <c r="J61" i="1"/>
  <c r="J60" i="1" l="1"/>
  <c r="H69" i="1" s="1"/>
  <c r="J56" i="1"/>
  <c r="G70" i="1" s="1"/>
  <c r="G69" i="1" l="1"/>
  <c r="H70" i="1"/>
  <c r="J69" i="1"/>
  <c r="J70" i="1"/>
</calcChain>
</file>

<file path=xl/sharedStrings.xml><?xml version="1.0" encoding="utf-8"?>
<sst xmlns="http://schemas.openxmlformats.org/spreadsheetml/2006/main" count="75" uniqueCount="69">
  <si>
    <t>Time settings</t>
  </si>
  <si>
    <t>Average working days/month</t>
  </si>
  <si>
    <t>Months/year</t>
  </si>
  <si>
    <t>Fee settings</t>
  </si>
  <si>
    <t>Recovery of fixed costs</t>
  </si>
  <si>
    <t>Management fee</t>
  </si>
  <si>
    <t>Green fee</t>
  </si>
  <si>
    <t>Average working hours/day</t>
  </si>
  <si>
    <t>Participating organization</t>
  </si>
  <si>
    <t>Annual insurance cost per vehicle</t>
  </si>
  <si>
    <t>Annual tracking and e-booking cost per vehicle</t>
  </si>
  <si>
    <t>Number of drivers</t>
  </si>
  <si>
    <t>A1. Vehicle rent or depreciation</t>
  </si>
  <si>
    <t>A2. Insurance</t>
  </si>
  <si>
    <t>A3. Tracking and e-booking</t>
  </si>
  <si>
    <t>(Agency 5)</t>
  </si>
  <si>
    <t>Number of light vehicles</t>
  </si>
  <si>
    <t>B1. Maintenance and repair</t>
  </si>
  <si>
    <t>Average annual mileage per vehicle</t>
  </si>
  <si>
    <t>B2. Fuel</t>
  </si>
  <si>
    <t>Average annual fuel cost per km</t>
  </si>
  <si>
    <t>*all numbers reflect year end values as of 2019</t>
  </si>
  <si>
    <t>Category 1 vehicles (number of vehicles)</t>
  </si>
  <si>
    <t>Category 2 vehicles (number of vehicles)</t>
  </si>
  <si>
    <t>Category 3 vehicles (number of vehicles)</t>
  </si>
  <si>
    <t>Average to recover</t>
  </si>
  <si>
    <t>C) Fees to be recovered</t>
  </si>
  <si>
    <t>C1. Management fee</t>
  </si>
  <si>
    <t>Management fee on fixed costs (USD/H)</t>
  </si>
  <si>
    <t>A) Fixed costs to be recovered by trip duration (USD/H)*</t>
  </si>
  <si>
    <t>B) Variable costs to be recovered by trip mileage (USD/Km)*</t>
  </si>
  <si>
    <t>A4. Driver</t>
  </si>
  <si>
    <t>C2. Green fee</t>
  </si>
  <si>
    <t>Green fee on fixed costs (USD/H)</t>
  </si>
  <si>
    <t>E) Price examples</t>
  </si>
  <si>
    <t>Example 1: Short trip (30 min, 6Km)</t>
  </si>
  <si>
    <t>Green fee on variable costs (USD/Km)</t>
  </si>
  <si>
    <t>Management fee on variable costs (USD/Km)</t>
  </si>
  <si>
    <t>Example 2: Long trip (5h 20min, 159Km)</t>
  </si>
  <si>
    <t>Fixed costs</t>
  </si>
  <si>
    <t>Variable costs</t>
  </si>
  <si>
    <t>Total price</t>
  </si>
  <si>
    <t>Mgmt fee</t>
  </si>
  <si>
    <t>Number of vehicles</t>
  </si>
  <si>
    <t>Total</t>
  </si>
  <si>
    <t>Total fixed costs (USD/H)</t>
  </si>
  <si>
    <t>Total variable costs (USD/KM)</t>
  </si>
  <si>
    <t>Average annual maintenance and repair cost per km</t>
  </si>
  <si>
    <t>Duration (h)</t>
  </si>
  <si>
    <t>Mileage (km)</t>
  </si>
  <si>
    <t>Average annual cost drivers</t>
  </si>
  <si>
    <t>F) Ride-sharing</t>
  </si>
  <si>
    <t>of Participating Organizations which share the trip</t>
  </si>
  <si>
    <t>(Agency 6)</t>
  </si>
  <si>
    <t>C3. Tehnology supplier fee</t>
  </si>
  <si>
    <t>Transactional fixed fee per trip</t>
  </si>
  <si>
    <t>Technology supplier fee</t>
  </si>
  <si>
    <t>Trips which are shared between Participating Organizations shall be priced based on the methodology in this annex. The invoice amount shall then be divided by the number</t>
  </si>
  <si>
    <t>Vehicle owning organization</t>
  </si>
  <si>
    <t>Service Support Coordinator</t>
  </si>
  <si>
    <t>Technology Supplier</t>
  </si>
  <si>
    <t>Payment recipient</t>
  </si>
  <si>
    <t>Last Update: 26 May 2022</t>
  </si>
  <si>
    <t>(Agency 1)</t>
  </si>
  <si>
    <t>(Agency 2)</t>
  </si>
  <si>
    <t>(Agency 3)</t>
  </si>
  <si>
    <r>
      <t xml:space="preserve">Category 1 vehicles (average annual cost): </t>
    </r>
    <r>
      <rPr>
        <i/>
        <sz val="11"/>
        <color theme="1"/>
        <rFont val="Avenir Roman"/>
      </rPr>
      <t>Light vehicles</t>
    </r>
  </si>
  <si>
    <r>
      <t xml:space="preserve">Category 2 vehicles (average annual cost): </t>
    </r>
    <r>
      <rPr>
        <i/>
        <sz val="11"/>
        <color theme="1"/>
        <rFont val="Avenir Roman"/>
      </rPr>
      <t>Placeholder</t>
    </r>
  </si>
  <si>
    <r>
      <t xml:space="preserve">Category 3 vehicles (average annual cost): </t>
    </r>
    <r>
      <rPr>
        <i/>
        <sz val="11"/>
        <color theme="1"/>
        <rFont val="Avenir Roman"/>
      </rPr>
      <t>Placeholder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</si>
</sst>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Roman"/>
    </font>
    <font>
      <b/>
      <sz val="14"/>
      <color theme="1"/>
      <name val="Avenir Roman"/>
    </font>
    <font>
      <b/>
      <sz val="11"/>
      <color theme="1"/>
      <name val="Avenir Roman"/>
    </font>
    <font>
      <b/>
      <sz val="10"/>
      <color theme="1"/>
      <name val="Avenir Roman"/>
    </font>
    <font>
      <i/>
      <sz val="11"/>
      <color theme="1"/>
      <name val="Avenir Roman"/>
    </font>
    <font>
      <sz val="8"/>
      <color theme="1"/>
      <name val="Avenir Roman"/>
    </font>
    <font>
      <b/>
      <sz val="8"/>
      <color theme="1"/>
      <name val="Avenir Roman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22" xfId="0" applyFont="1" applyBorder="1"/>
    <xf numFmtId="0" fontId="2" fillId="0" borderId="13" xfId="0" applyFont="1" applyBorder="1"/>
    <xf numFmtId="0" fontId="2" fillId="0" borderId="14" xfId="0" applyFont="1" applyBorder="1"/>
    <xf numFmtId="9" fontId="2" fillId="0" borderId="16" xfId="0" applyNumberFormat="1" applyFont="1" applyBorder="1"/>
    <xf numFmtId="0" fontId="2" fillId="0" borderId="23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18" xfId="0" applyFont="1" applyBorder="1"/>
    <xf numFmtId="9" fontId="2" fillId="0" borderId="19" xfId="0" applyNumberFormat="1" applyFont="1" applyBorder="1"/>
    <xf numFmtId="0" fontId="3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1" applyFont="1" applyBorder="1"/>
    <xf numFmtId="164" fontId="2" fillId="0" borderId="6" xfId="1" applyFont="1" applyBorder="1"/>
    <xf numFmtId="0" fontId="3" fillId="0" borderId="5" xfId="0" applyFont="1" applyBorder="1"/>
    <xf numFmtId="164" fontId="3" fillId="0" borderId="6" xfId="1" applyFont="1" applyBorder="1"/>
    <xf numFmtId="0" fontId="4" fillId="0" borderId="5" xfId="0" applyFont="1" applyBorder="1"/>
    <xf numFmtId="164" fontId="4" fillId="0" borderId="6" xfId="1" applyFont="1" applyBorder="1" applyAlignment="1">
      <alignment horizontal="center"/>
    </xf>
    <xf numFmtId="164" fontId="2" fillId="0" borderId="9" xfId="1" applyFont="1" applyBorder="1"/>
    <xf numFmtId="164" fontId="2" fillId="0" borderId="12" xfId="1" applyFont="1" applyBorder="1"/>
    <xf numFmtId="165" fontId="2" fillId="0" borderId="9" xfId="1" applyNumberFormat="1" applyFont="1" applyBorder="1"/>
    <xf numFmtId="165" fontId="2" fillId="0" borderId="12" xfId="1" applyNumberFormat="1" applyFont="1" applyBorder="1"/>
    <xf numFmtId="164" fontId="4" fillId="0" borderId="1" xfId="1" applyFont="1" applyBorder="1"/>
    <xf numFmtId="164" fontId="4" fillId="0" borderId="6" xfId="1" applyFont="1" applyBorder="1"/>
    <xf numFmtId="164" fontId="2" fillId="0" borderId="1" xfId="1" applyFont="1" applyBorder="1"/>
    <xf numFmtId="0" fontId="7" fillId="0" borderId="5" xfId="0" applyFont="1" applyBorder="1"/>
    <xf numFmtId="164" fontId="5" fillId="0" borderId="2" xfId="1" applyFont="1" applyBorder="1" applyAlignment="1">
      <alignment horizontal="center" vertical="center" wrapText="1"/>
    </xf>
    <xf numFmtId="164" fontId="2" fillId="0" borderId="4" xfId="1" applyFont="1" applyBorder="1"/>
    <xf numFmtId="164" fontId="5" fillId="0" borderId="29" xfId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164" fontId="8" fillId="0" borderId="2" xfId="1" applyFont="1" applyBorder="1" applyAlignment="1">
      <alignment horizontal="center" vertical="center" wrapText="1"/>
    </xf>
    <xf numFmtId="164" fontId="7" fillId="0" borderId="3" xfId="1" applyFont="1" applyBorder="1" applyAlignment="1">
      <alignment vertical="center"/>
    </xf>
    <xf numFmtId="164" fontId="8" fillId="0" borderId="3" xfId="1" applyFont="1" applyBorder="1" applyAlignment="1">
      <alignment horizontal="center" vertical="center" wrapText="1"/>
    </xf>
    <xf numFmtId="164" fontId="7" fillId="0" borderId="4" xfId="1" applyFont="1" applyBorder="1" applyAlignment="1">
      <alignment horizontal="center" vertical="center" wrapText="1"/>
    </xf>
    <xf numFmtId="164" fontId="8" fillId="0" borderId="25" xfId="1" applyFont="1" applyBorder="1" applyAlignment="1">
      <alignment horizontal="center" vertical="center" wrapText="1"/>
    </xf>
    <xf numFmtId="0" fontId="7" fillId="0" borderId="0" xfId="0" applyFont="1"/>
    <xf numFmtId="164" fontId="2" fillId="0" borderId="2" xfId="1" applyFont="1" applyBorder="1"/>
    <xf numFmtId="164" fontId="2" fillId="0" borderId="33" xfId="1" applyFont="1" applyBorder="1"/>
    <xf numFmtId="164" fontId="2" fillId="0" borderId="30" xfId="1" applyFont="1" applyBorder="1"/>
    <xf numFmtId="164" fontId="2" fillId="0" borderId="27" xfId="1" applyFont="1" applyBorder="1"/>
    <xf numFmtId="164" fontId="2" fillId="0" borderId="28" xfId="1" applyFont="1" applyBorder="1"/>
    <xf numFmtId="164" fontId="2" fillId="0" borderId="35" xfId="1" applyFont="1" applyBorder="1"/>
    <xf numFmtId="164" fontId="2" fillId="0" borderId="25" xfId="1" applyFont="1" applyBorder="1"/>
    <xf numFmtId="0" fontId="2" fillId="0" borderId="31" xfId="0" applyFont="1" applyBorder="1"/>
    <xf numFmtId="164" fontId="2" fillId="0" borderId="31" xfId="1" applyFont="1" applyBorder="1"/>
    <xf numFmtId="164" fontId="2" fillId="0" borderId="32" xfId="1" applyFont="1" applyBorder="1"/>
    <xf numFmtId="164" fontId="2" fillId="0" borderId="17" xfId="1" applyFont="1" applyBorder="1"/>
    <xf numFmtId="164" fontId="2" fillId="0" borderId="19" xfId="1" applyFont="1" applyBorder="1"/>
    <xf numFmtId="164" fontId="2" fillId="0" borderId="36" xfId="1" applyFont="1" applyBorder="1"/>
    <xf numFmtId="0" fontId="2" fillId="0" borderId="34" xfId="0" applyFont="1" applyBorder="1"/>
    <xf numFmtId="164" fontId="7" fillId="0" borderId="20" xfId="1" applyFont="1" applyBorder="1" applyAlignment="1">
      <alignment horizontal="center" vertical="center" wrapText="1"/>
    </xf>
    <xf numFmtId="164" fontId="7" fillId="0" borderId="29" xfId="1" applyFont="1" applyBorder="1" applyAlignment="1">
      <alignment horizontal="center" vertical="center" wrapText="1"/>
    </xf>
    <xf numFmtId="164" fontId="2" fillId="0" borderId="24" xfId="1" applyFont="1" applyBorder="1" applyAlignment="1">
      <alignment horizontal="center" vertical="center"/>
    </xf>
    <xf numFmtId="164" fontId="2" fillId="0" borderId="26" xfId="1" applyFont="1" applyBorder="1" applyAlignment="1">
      <alignment horizontal="center" vertical="center"/>
    </xf>
    <xf numFmtId="164" fontId="2" fillId="0" borderId="25" xfId="1" applyFont="1" applyBorder="1" applyAlignment="1">
      <alignment horizontal="center" vertical="center"/>
    </xf>
    <xf numFmtId="164" fontId="2" fillId="0" borderId="24" xfId="1" applyFont="1" applyBorder="1" applyAlignment="1">
      <alignment horizontal="center"/>
    </xf>
    <xf numFmtId="164" fontId="2" fillId="0" borderId="25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111125</xdr:rowOff>
    </xdr:from>
    <xdr:to>
      <xdr:col>0</xdr:col>
      <xdr:colOff>2238374</xdr:colOff>
      <xdr:row>0</xdr:row>
      <xdr:rowOff>989704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866B94D-4196-DB47-B540-D2D428E7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125"/>
          <a:ext cx="2238374" cy="878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F0B6-19C3-4120-AC4D-904A9EFF5DF4}">
  <sheetPr>
    <pageSetUpPr fitToPage="1"/>
  </sheetPr>
  <dimension ref="A1:J74"/>
  <sheetViews>
    <sheetView showGridLines="0" tabSelected="1" topLeftCell="A42" zoomScale="80" zoomScaleNormal="80" workbookViewId="0">
      <selection activeCell="J70" sqref="J70"/>
    </sheetView>
  </sheetViews>
  <sheetFormatPr baseColWidth="10" defaultColWidth="9.1640625" defaultRowHeight="16"/>
  <cols>
    <col min="1" max="1" width="71.5" style="1" bestFit="1" customWidth="1"/>
    <col min="2" max="2" width="12" style="1" customWidth="1"/>
    <col min="3" max="3" width="1.5" style="1" customWidth="1"/>
    <col min="4" max="4" width="12.5" style="1" customWidth="1"/>
    <col min="5" max="5" width="11.5" style="1" customWidth="1"/>
    <col min="6" max="6" width="13.33203125" style="1" customWidth="1"/>
    <col min="7" max="9" width="10" style="1" customWidth="1"/>
    <col min="10" max="10" width="11.5" style="1" bestFit="1" customWidth="1"/>
    <col min="11" max="16384" width="9.1640625" style="1"/>
  </cols>
  <sheetData>
    <row r="1" spans="1:10" ht="92" customHeight="1"/>
    <row r="2" spans="1:10" ht="17" thickBot="1">
      <c r="A2" s="1" t="s">
        <v>62</v>
      </c>
    </row>
    <row r="3" spans="1:10" ht="20">
      <c r="A3" s="2" t="s">
        <v>0</v>
      </c>
      <c r="B3" s="3"/>
      <c r="C3" s="4"/>
      <c r="D3" s="2" t="s">
        <v>3</v>
      </c>
      <c r="E3" s="4"/>
      <c r="F3" s="4"/>
      <c r="G3" s="4"/>
      <c r="H3" s="4"/>
      <c r="I3" s="4"/>
      <c r="J3" s="3"/>
    </row>
    <row r="4" spans="1:10" ht="3.75" customHeight="1">
      <c r="A4" s="5"/>
      <c r="B4" s="6"/>
      <c r="D4" s="5"/>
      <c r="J4" s="6"/>
    </row>
    <row r="5" spans="1:10">
      <c r="A5" s="7" t="s">
        <v>2</v>
      </c>
      <c r="B5" s="8">
        <v>12</v>
      </c>
      <c r="D5" s="9" t="s">
        <v>4</v>
      </c>
      <c r="E5" s="10"/>
      <c r="F5" s="10"/>
      <c r="G5" s="10"/>
      <c r="H5" s="11"/>
      <c r="I5" s="10"/>
      <c r="J5" s="12">
        <v>1</v>
      </c>
    </row>
    <row r="6" spans="1:10">
      <c r="A6" s="7" t="s">
        <v>1</v>
      </c>
      <c r="B6" s="8">
        <v>22</v>
      </c>
      <c r="D6" s="13" t="s">
        <v>5</v>
      </c>
      <c r="E6" s="14"/>
      <c r="F6" s="14"/>
      <c r="G6" s="14"/>
      <c r="H6" s="15"/>
      <c r="I6" s="14"/>
      <c r="J6" s="12">
        <v>0.05</v>
      </c>
    </row>
    <row r="7" spans="1:10" ht="17" thickBot="1">
      <c r="A7" s="16" t="s">
        <v>7</v>
      </c>
      <c r="B7" s="17">
        <v>8</v>
      </c>
      <c r="C7" s="18"/>
      <c r="D7" s="19" t="s">
        <v>6</v>
      </c>
      <c r="E7" s="18"/>
      <c r="F7" s="18"/>
      <c r="G7" s="18"/>
      <c r="H7" s="20"/>
      <c r="I7" s="18"/>
      <c r="J7" s="21">
        <v>0</v>
      </c>
    </row>
    <row r="8" spans="1:10" ht="4.5" customHeight="1" thickBot="1">
      <c r="A8" s="5"/>
      <c r="J8" s="6"/>
    </row>
    <row r="9" spans="1:10" s="26" customFormat="1" ht="33" thickBot="1">
      <c r="A9" s="22" t="s">
        <v>8</v>
      </c>
      <c r="B9" s="23"/>
      <c r="C9" s="23"/>
      <c r="D9" s="24" t="s">
        <v>63</v>
      </c>
      <c r="E9" s="24" t="s">
        <v>64</v>
      </c>
      <c r="F9" s="24" t="s">
        <v>65</v>
      </c>
      <c r="G9" s="24" t="s">
        <v>15</v>
      </c>
      <c r="H9" s="24" t="s">
        <v>15</v>
      </c>
      <c r="I9" s="24" t="s">
        <v>53</v>
      </c>
      <c r="J9" s="25" t="s">
        <v>25</v>
      </c>
    </row>
    <row r="10" spans="1:10" ht="3.75" customHeight="1">
      <c r="A10" s="5"/>
      <c r="B10" s="27"/>
      <c r="C10" s="27"/>
      <c r="D10" s="27"/>
      <c r="E10" s="27"/>
      <c r="F10" s="27"/>
      <c r="G10" s="27"/>
      <c r="H10" s="27"/>
      <c r="I10" s="27"/>
      <c r="J10" s="28"/>
    </row>
    <row r="11" spans="1:10" ht="20">
      <c r="A11" s="29" t="s">
        <v>29</v>
      </c>
      <c r="B11" s="27"/>
      <c r="C11" s="27"/>
      <c r="D11" s="27"/>
      <c r="E11" s="27"/>
      <c r="F11" s="27"/>
      <c r="G11" s="27"/>
      <c r="H11" s="27"/>
      <c r="I11" s="27"/>
      <c r="J11" s="30"/>
    </row>
    <row r="12" spans="1:10" ht="3.75" customHeight="1">
      <c r="A12" s="29"/>
      <c r="B12" s="27"/>
      <c r="C12" s="27"/>
      <c r="D12" s="27"/>
      <c r="E12" s="27"/>
      <c r="F12" s="27"/>
      <c r="G12" s="27"/>
      <c r="H12" s="27"/>
      <c r="I12" s="27"/>
      <c r="J12" s="30"/>
    </row>
    <row r="13" spans="1:10" ht="17" thickBot="1">
      <c r="A13" s="31" t="s">
        <v>12</v>
      </c>
      <c r="B13" s="27"/>
      <c r="C13" s="27"/>
      <c r="D13" s="27"/>
      <c r="E13" s="27"/>
      <c r="F13" s="27"/>
      <c r="G13" s="27"/>
      <c r="H13" s="27"/>
      <c r="I13" s="27"/>
      <c r="J13" s="32"/>
    </row>
    <row r="14" spans="1:10">
      <c r="A14" s="7" t="s">
        <v>66</v>
      </c>
      <c r="B14" s="27"/>
      <c r="C14" s="27"/>
      <c r="D14" s="33">
        <v>4860</v>
      </c>
      <c r="E14" s="33">
        <v>5100</v>
      </c>
      <c r="F14" s="33">
        <v>4600</v>
      </c>
      <c r="G14" s="33"/>
      <c r="H14" s="34"/>
      <c r="I14" s="34"/>
      <c r="J14" s="68">
        <f xml:space="preserve"> SUMPRODUCT(D14:H14, D15:H15) / SUM(D15:H15) / (B5 * B6 * B7) * J5</f>
        <v>2.3141835016835017</v>
      </c>
    </row>
    <row r="15" spans="1:10" ht="17" thickBot="1">
      <c r="A15" s="7" t="s">
        <v>22</v>
      </c>
      <c r="B15" s="27"/>
      <c r="C15" s="27"/>
      <c r="D15" s="35">
        <v>19</v>
      </c>
      <c r="E15" s="35">
        <v>16</v>
      </c>
      <c r="F15" s="35">
        <v>10</v>
      </c>
      <c r="G15" s="35"/>
      <c r="H15" s="36"/>
      <c r="I15" s="36"/>
      <c r="J15" s="70"/>
    </row>
    <row r="16" spans="1:10" ht="3.75" customHeight="1" thickBot="1">
      <c r="A16" s="5"/>
      <c r="B16" s="27"/>
      <c r="C16" s="27"/>
      <c r="D16" s="27"/>
      <c r="E16" s="27"/>
      <c r="F16" s="27"/>
      <c r="G16" s="27"/>
      <c r="H16" s="27"/>
      <c r="I16" s="27"/>
      <c r="J16" s="28"/>
    </row>
    <row r="17" spans="1:10">
      <c r="A17" s="7" t="s">
        <v>67</v>
      </c>
      <c r="B17" s="27"/>
      <c r="C17" s="27"/>
      <c r="D17" s="33"/>
      <c r="E17" s="33"/>
      <c r="F17" s="33"/>
      <c r="G17" s="33"/>
      <c r="H17" s="34"/>
      <c r="I17" s="34"/>
      <c r="J17" s="71"/>
    </row>
    <row r="18" spans="1:10" ht="17" thickBot="1">
      <c r="A18" s="7" t="s">
        <v>23</v>
      </c>
      <c r="B18" s="27"/>
      <c r="C18" s="27"/>
      <c r="D18" s="35">
        <v>41</v>
      </c>
      <c r="E18" s="35"/>
      <c r="F18" s="35"/>
      <c r="G18" s="35"/>
      <c r="H18" s="36"/>
      <c r="I18" s="36"/>
      <c r="J18" s="72"/>
    </row>
    <row r="19" spans="1:10" ht="3.75" customHeight="1" thickBot="1">
      <c r="A19" s="5"/>
      <c r="B19" s="27"/>
      <c r="C19" s="27"/>
      <c r="D19" s="27"/>
      <c r="E19" s="27"/>
      <c r="F19" s="27"/>
      <c r="G19" s="27"/>
      <c r="H19" s="27"/>
      <c r="I19" s="27"/>
      <c r="J19" s="28"/>
    </row>
    <row r="20" spans="1:10">
      <c r="A20" s="7" t="s">
        <v>68</v>
      </c>
      <c r="B20" s="27"/>
      <c r="C20" s="27"/>
      <c r="D20" s="33"/>
      <c r="E20" s="33"/>
      <c r="F20" s="33"/>
      <c r="G20" s="33"/>
      <c r="H20" s="34"/>
      <c r="I20" s="34"/>
      <c r="J20" s="71"/>
    </row>
    <row r="21" spans="1:10" ht="17" thickBot="1">
      <c r="A21" s="7" t="s">
        <v>24</v>
      </c>
      <c r="B21" s="27"/>
      <c r="C21" s="27"/>
      <c r="D21" s="35"/>
      <c r="E21" s="35"/>
      <c r="F21" s="35"/>
      <c r="G21" s="35"/>
      <c r="H21" s="36"/>
      <c r="I21" s="36"/>
      <c r="J21" s="72"/>
    </row>
    <row r="22" spans="1:10" ht="3.75" customHeight="1">
      <c r="A22" s="5"/>
      <c r="B22" s="27"/>
      <c r="C22" s="27"/>
      <c r="D22" s="27"/>
      <c r="E22" s="27"/>
      <c r="F22" s="27"/>
      <c r="G22" s="27"/>
      <c r="H22" s="27"/>
      <c r="I22" s="27"/>
      <c r="J22" s="28"/>
    </row>
    <row r="23" spans="1:10" ht="17" thickBot="1">
      <c r="A23" s="31" t="s">
        <v>13</v>
      </c>
      <c r="B23" s="27"/>
      <c r="C23" s="27"/>
      <c r="D23" s="27"/>
      <c r="E23" s="27"/>
      <c r="F23" s="27"/>
      <c r="G23" s="27"/>
      <c r="H23" s="27"/>
      <c r="I23" s="27"/>
      <c r="J23" s="28"/>
    </row>
    <row r="24" spans="1:10">
      <c r="A24" s="7" t="s">
        <v>9</v>
      </c>
      <c r="B24" s="27"/>
      <c r="C24" s="27"/>
      <c r="D24" s="33"/>
      <c r="E24" s="33"/>
      <c r="F24" s="33"/>
      <c r="G24" s="33"/>
      <c r="H24" s="34"/>
      <c r="I24" s="34"/>
      <c r="J24" s="68">
        <f xml:space="preserve"> SUMPRODUCT(D24:H24, D25:H25) / SUM(D25:H25) / (B5 * B6 * B7) * J5</f>
        <v>0</v>
      </c>
    </row>
    <row r="25" spans="1:10" ht="17" thickBot="1">
      <c r="A25" s="7" t="s">
        <v>16</v>
      </c>
      <c r="B25" s="27"/>
      <c r="C25" s="27"/>
      <c r="D25" s="35">
        <v>50</v>
      </c>
      <c r="E25" s="35">
        <v>30</v>
      </c>
      <c r="F25" s="35">
        <v>35</v>
      </c>
      <c r="G25" s="35"/>
      <c r="H25" s="36"/>
      <c r="I25" s="36"/>
      <c r="J25" s="70"/>
    </row>
    <row r="26" spans="1:10" ht="3.75" customHeight="1">
      <c r="A26" s="5"/>
      <c r="B26" s="27"/>
      <c r="C26" s="27"/>
      <c r="D26" s="27"/>
      <c r="E26" s="27"/>
      <c r="F26" s="27"/>
      <c r="G26" s="27"/>
      <c r="H26" s="27"/>
      <c r="I26" s="27"/>
      <c r="J26" s="28"/>
    </row>
    <row r="27" spans="1:10" ht="17" thickBot="1">
      <c r="A27" s="31" t="s">
        <v>14</v>
      </c>
      <c r="B27" s="27"/>
      <c r="C27" s="27"/>
      <c r="D27" s="27"/>
      <c r="E27" s="27"/>
      <c r="F27" s="27"/>
      <c r="G27" s="27"/>
      <c r="H27" s="27"/>
      <c r="I27" s="27"/>
      <c r="J27" s="28"/>
    </row>
    <row r="28" spans="1:10">
      <c r="A28" s="7" t="s">
        <v>10</v>
      </c>
      <c r="B28" s="27"/>
      <c r="C28" s="27"/>
      <c r="D28" s="33"/>
      <c r="E28" s="33"/>
      <c r="F28" s="33"/>
      <c r="G28" s="33"/>
      <c r="H28" s="34"/>
      <c r="I28" s="34"/>
      <c r="J28" s="68">
        <f xml:space="preserve"> SUMPRODUCT(D28:H28, D29:H29) / SUM(D29:H29) / (B5 * B6 * B7) * J5</f>
        <v>0</v>
      </c>
    </row>
    <row r="29" spans="1:10" ht="17" thickBot="1">
      <c r="A29" s="7" t="s">
        <v>16</v>
      </c>
      <c r="B29" s="27"/>
      <c r="C29" s="27"/>
      <c r="D29" s="35">
        <v>50</v>
      </c>
      <c r="E29" s="35">
        <v>30</v>
      </c>
      <c r="F29" s="35">
        <v>35</v>
      </c>
      <c r="G29" s="35"/>
      <c r="H29" s="36"/>
      <c r="I29" s="36"/>
      <c r="J29" s="70"/>
    </row>
    <row r="30" spans="1:10" ht="3.75" customHeight="1">
      <c r="A30" s="5"/>
      <c r="B30" s="27"/>
      <c r="C30" s="27"/>
      <c r="D30" s="27"/>
      <c r="E30" s="27"/>
      <c r="F30" s="27"/>
      <c r="G30" s="27"/>
      <c r="H30" s="27"/>
      <c r="I30" s="27"/>
      <c r="J30" s="28"/>
    </row>
    <row r="31" spans="1:10" ht="17" thickBot="1">
      <c r="A31" s="31" t="s">
        <v>31</v>
      </c>
      <c r="B31" s="27"/>
      <c r="C31" s="27"/>
      <c r="D31" s="27"/>
      <c r="E31" s="27"/>
      <c r="F31" s="27"/>
      <c r="G31" s="27"/>
      <c r="H31" s="27"/>
      <c r="I31" s="27"/>
      <c r="J31" s="28"/>
    </row>
    <row r="32" spans="1:10">
      <c r="A32" s="7" t="s">
        <v>50</v>
      </c>
      <c r="B32" s="27"/>
      <c r="C32" s="27"/>
      <c r="D32" s="33">
        <v>11880</v>
      </c>
      <c r="E32" s="33">
        <v>14400</v>
      </c>
      <c r="F32" s="33"/>
      <c r="G32" s="33"/>
      <c r="H32" s="34"/>
      <c r="I32" s="34"/>
      <c r="J32" s="68">
        <f xml:space="preserve"> SUMPRODUCT(D32:H32, D33:H33) / SUM(D33:H33) / (B5 * B6 * B7) * J5</f>
        <v>3.7476965601965602</v>
      </c>
    </row>
    <row r="33" spans="1:10" ht="17" thickBot="1">
      <c r="A33" s="7" t="s">
        <v>11</v>
      </c>
      <c r="B33" s="27"/>
      <c r="C33" s="27"/>
      <c r="D33" s="35">
        <v>19</v>
      </c>
      <c r="E33" s="35">
        <v>25</v>
      </c>
      <c r="F33" s="35">
        <v>30</v>
      </c>
      <c r="G33" s="35"/>
      <c r="H33" s="36"/>
      <c r="I33" s="36"/>
      <c r="J33" s="70"/>
    </row>
    <row r="34" spans="1:10" ht="3.75" customHeight="1">
      <c r="A34" s="5"/>
      <c r="B34" s="27"/>
      <c r="C34" s="27"/>
      <c r="D34" s="27"/>
      <c r="E34" s="27"/>
      <c r="F34" s="27"/>
      <c r="G34" s="27"/>
      <c r="H34" s="27"/>
      <c r="I34" s="27"/>
      <c r="J34" s="28"/>
    </row>
    <row r="35" spans="1:10" ht="17" thickBot="1">
      <c r="A35" s="31" t="s">
        <v>44</v>
      </c>
      <c r="B35" s="27"/>
      <c r="C35" s="27"/>
      <c r="D35" s="27"/>
      <c r="E35" s="27"/>
      <c r="F35" s="27"/>
      <c r="G35" s="27"/>
      <c r="H35" s="27"/>
      <c r="I35" s="27"/>
      <c r="J35" s="28"/>
    </row>
    <row r="36" spans="1:10" ht="15.75" customHeight="1" thickBot="1">
      <c r="A36" s="5" t="s">
        <v>45</v>
      </c>
      <c r="B36" s="27"/>
      <c r="C36" s="27"/>
      <c r="D36" s="27"/>
      <c r="E36" s="27"/>
      <c r="F36" s="27"/>
      <c r="G36" s="27"/>
      <c r="H36" s="27"/>
      <c r="I36" s="27"/>
      <c r="J36" s="37">
        <f xml:space="preserve"> J14 + J24 + J28 + J32</f>
        <v>6.0618800618800623</v>
      </c>
    </row>
    <row r="37" spans="1:10" ht="15.75" customHeight="1">
      <c r="A37" s="5"/>
      <c r="B37" s="27"/>
      <c r="C37" s="27"/>
      <c r="D37" s="27"/>
      <c r="E37" s="27"/>
      <c r="F37" s="27"/>
      <c r="G37" s="27"/>
      <c r="H37" s="27"/>
      <c r="I37" s="27"/>
      <c r="J37" s="28"/>
    </row>
    <row r="38" spans="1:10" ht="15.75" customHeight="1">
      <c r="A38" s="29" t="s">
        <v>30</v>
      </c>
      <c r="B38" s="27"/>
      <c r="C38" s="27"/>
      <c r="D38" s="27"/>
      <c r="E38" s="27"/>
      <c r="F38" s="27"/>
      <c r="G38" s="27"/>
      <c r="H38" s="27"/>
      <c r="I38" s="27"/>
      <c r="J38" s="30"/>
    </row>
    <row r="39" spans="1:10" ht="3.75" customHeight="1">
      <c r="A39" s="5"/>
      <c r="B39" s="27"/>
      <c r="C39" s="27"/>
      <c r="D39" s="27"/>
      <c r="E39" s="27"/>
      <c r="F39" s="27"/>
      <c r="G39" s="27"/>
      <c r="H39" s="27"/>
      <c r="I39" s="27"/>
      <c r="J39" s="28"/>
    </row>
    <row r="40" spans="1:10" ht="17" thickBot="1">
      <c r="A40" s="31" t="s">
        <v>17</v>
      </c>
      <c r="B40" s="27"/>
      <c r="C40" s="27"/>
      <c r="D40" s="27"/>
      <c r="E40" s="27"/>
      <c r="F40" s="27"/>
      <c r="G40" s="27"/>
      <c r="H40" s="27"/>
      <c r="I40" s="27"/>
      <c r="J40" s="32"/>
    </row>
    <row r="41" spans="1:10">
      <c r="A41" s="7" t="s">
        <v>47</v>
      </c>
      <c r="B41" s="27"/>
      <c r="C41" s="27"/>
      <c r="D41" s="33"/>
      <c r="E41" s="33"/>
      <c r="F41" s="33"/>
      <c r="G41" s="33"/>
      <c r="H41" s="34"/>
      <c r="I41" s="34"/>
      <c r="J41" s="68">
        <f xml:space="preserve"> SUMPRODUCT(D41:H41, D42:H42, D43:H43) / SUMPRODUCT(D42:H42, D43:H43)</f>
        <v>0</v>
      </c>
    </row>
    <row r="42" spans="1:10">
      <c r="A42" s="7" t="s">
        <v>18</v>
      </c>
      <c r="B42" s="27"/>
      <c r="C42" s="27"/>
      <c r="D42" s="33">
        <v>15000</v>
      </c>
      <c r="E42" s="33">
        <v>10000</v>
      </c>
      <c r="F42" s="33">
        <v>14000</v>
      </c>
      <c r="G42" s="33"/>
      <c r="H42" s="34"/>
      <c r="I42" s="34"/>
      <c r="J42" s="69"/>
    </row>
    <row r="43" spans="1:10" ht="17" thickBot="1">
      <c r="A43" s="7" t="s">
        <v>43</v>
      </c>
      <c r="B43" s="27"/>
      <c r="C43" s="27"/>
      <c r="D43" s="35">
        <v>19</v>
      </c>
      <c r="E43" s="35">
        <v>16</v>
      </c>
      <c r="F43" s="35">
        <v>10</v>
      </c>
      <c r="G43" s="35"/>
      <c r="H43" s="36"/>
      <c r="I43" s="36"/>
      <c r="J43" s="70"/>
    </row>
    <row r="44" spans="1:10" ht="3.75" customHeight="1">
      <c r="A44" s="5"/>
      <c r="B44" s="27"/>
      <c r="C44" s="27"/>
      <c r="D44" s="27"/>
      <c r="E44" s="27"/>
      <c r="F44" s="27"/>
      <c r="G44" s="27"/>
      <c r="H44" s="27"/>
      <c r="I44" s="27"/>
      <c r="J44" s="28"/>
    </row>
    <row r="45" spans="1:10" ht="17" thickBot="1">
      <c r="A45" s="31" t="s">
        <v>19</v>
      </c>
      <c r="B45" s="27"/>
      <c r="C45" s="27"/>
      <c r="D45" s="27"/>
      <c r="E45" s="27"/>
      <c r="F45" s="27"/>
      <c r="G45" s="27"/>
      <c r="H45" s="27"/>
      <c r="I45" s="27"/>
      <c r="J45" s="28"/>
    </row>
    <row r="46" spans="1:10">
      <c r="A46" s="7" t="s">
        <v>20</v>
      </c>
      <c r="B46" s="27"/>
      <c r="C46" s="27"/>
      <c r="D46" s="33">
        <v>0.8</v>
      </c>
      <c r="E46" s="33"/>
      <c r="F46" s="33">
        <v>0.17</v>
      </c>
      <c r="G46" s="33"/>
      <c r="H46" s="34"/>
      <c r="I46" s="34"/>
      <c r="J46" s="68">
        <f xml:space="preserve"> SUMPRODUCT(D46:H46, D47:H47, D48:H48) / SUMPRODUCT(D47:H47, D48:H48)</f>
        <v>0.2925824175824176</v>
      </c>
    </row>
    <row r="47" spans="1:10">
      <c r="A47" s="7" t="s">
        <v>18</v>
      </c>
      <c r="B47" s="27"/>
      <c r="C47" s="27"/>
      <c r="D47" s="33">
        <v>6000</v>
      </c>
      <c r="E47" s="33">
        <v>10000</v>
      </c>
      <c r="F47" s="33">
        <v>9000</v>
      </c>
      <c r="G47" s="33"/>
      <c r="H47" s="34"/>
      <c r="I47" s="34"/>
      <c r="J47" s="69"/>
    </row>
    <row r="48" spans="1:10" ht="17" thickBot="1">
      <c r="A48" s="7" t="s">
        <v>43</v>
      </c>
      <c r="B48" s="27"/>
      <c r="C48" s="27"/>
      <c r="D48" s="35">
        <v>19</v>
      </c>
      <c r="E48" s="35">
        <v>16</v>
      </c>
      <c r="F48" s="35">
        <v>10</v>
      </c>
      <c r="G48" s="35"/>
      <c r="H48" s="36"/>
      <c r="I48" s="36"/>
      <c r="J48" s="70"/>
    </row>
    <row r="49" spans="1:10" ht="3.75" customHeight="1">
      <c r="A49" s="5"/>
      <c r="B49" s="27"/>
      <c r="C49" s="27"/>
      <c r="D49" s="27"/>
      <c r="E49" s="27"/>
      <c r="F49" s="27"/>
      <c r="G49" s="27"/>
      <c r="H49" s="27"/>
      <c r="I49" s="27"/>
      <c r="J49" s="28"/>
    </row>
    <row r="50" spans="1:10" ht="17" thickBot="1">
      <c r="A50" s="31" t="s">
        <v>44</v>
      </c>
      <c r="B50" s="27"/>
      <c r="C50" s="27"/>
      <c r="D50" s="27"/>
      <c r="E50" s="27"/>
      <c r="F50" s="27"/>
      <c r="G50" s="27"/>
      <c r="H50" s="27"/>
      <c r="I50" s="27"/>
      <c r="J50" s="28"/>
    </row>
    <row r="51" spans="1:10" ht="15.75" customHeight="1" thickBot="1">
      <c r="A51" s="5" t="s">
        <v>46</v>
      </c>
      <c r="B51" s="27"/>
      <c r="C51" s="27"/>
      <c r="D51" s="27"/>
      <c r="E51" s="27"/>
      <c r="F51" s="27"/>
      <c r="G51" s="27"/>
      <c r="H51" s="27"/>
      <c r="I51" s="27"/>
      <c r="J51" s="37">
        <f xml:space="preserve"> J41 + J46</f>
        <v>0.2925824175824176</v>
      </c>
    </row>
    <row r="52" spans="1:10" ht="15.75" customHeight="1">
      <c r="A52" s="5"/>
      <c r="B52" s="27"/>
      <c r="C52" s="27"/>
      <c r="D52" s="27"/>
      <c r="E52" s="27"/>
      <c r="F52" s="27"/>
      <c r="G52" s="27"/>
      <c r="H52" s="27"/>
      <c r="I52" s="27"/>
      <c r="J52" s="38"/>
    </row>
    <row r="53" spans="1:10" ht="15.75" customHeight="1">
      <c r="A53" s="29" t="s">
        <v>26</v>
      </c>
      <c r="B53" s="27"/>
      <c r="C53" s="27"/>
      <c r="D53" s="27"/>
      <c r="E53" s="27"/>
      <c r="F53" s="27"/>
      <c r="G53" s="27"/>
      <c r="H53" s="27"/>
      <c r="I53" s="27"/>
      <c r="J53" s="28"/>
    </row>
    <row r="54" spans="1:10" ht="3.75" customHeight="1">
      <c r="A54" s="5"/>
      <c r="B54" s="27"/>
      <c r="C54" s="27"/>
      <c r="D54" s="27"/>
      <c r="E54" s="27"/>
      <c r="F54" s="27"/>
      <c r="G54" s="27"/>
      <c r="H54" s="27"/>
      <c r="I54" s="27"/>
      <c r="J54" s="28"/>
    </row>
    <row r="55" spans="1:10" ht="17" thickBot="1">
      <c r="A55" s="31" t="s">
        <v>27</v>
      </c>
      <c r="B55" s="27"/>
      <c r="C55" s="27"/>
      <c r="D55" s="27"/>
      <c r="E55" s="27"/>
      <c r="F55" s="27"/>
      <c r="G55" s="27"/>
      <c r="H55" s="27"/>
      <c r="I55" s="27"/>
      <c r="J55" s="28"/>
    </row>
    <row r="56" spans="1:10" ht="17" thickBot="1">
      <c r="A56" s="7" t="s">
        <v>28</v>
      </c>
      <c r="B56" s="27"/>
      <c r="C56" s="27"/>
      <c r="D56" s="27"/>
      <c r="E56" s="27"/>
      <c r="F56" s="27"/>
      <c r="G56" s="27"/>
      <c r="H56" s="27"/>
      <c r="I56" s="27"/>
      <c r="J56" s="39">
        <f xml:space="preserve"> J36 * J6</f>
        <v>0.30309400309400314</v>
      </c>
    </row>
    <row r="57" spans="1:10" ht="17" thickBot="1">
      <c r="A57" s="7" t="s">
        <v>37</v>
      </c>
      <c r="B57" s="27"/>
      <c r="C57" s="27"/>
      <c r="D57" s="27"/>
      <c r="E57" s="27"/>
      <c r="F57" s="27"/>
      <c r="G57" s="27"/>
      <c r="H57" s="27"/>
      <c r="I57" s="27"/>
      <c r="J57" s="39">
        <f xml:space="preserve"> J51 * J6</f>
        <v>1.4629120879120881E-2</v>
      </c>
    </row>
    <row r="58" spans="1:10" ht="3.75" customHeight="1">
      <c r="A58" s="5"/>
      <c r="B58" s="27"/>
      <c r="C58" s="27"/>
      <c r="D58" s="27"/>
      <c r="E58" s="27"/>
      <c r="F58" s="27"/>
      <c r="G58" s="27"/>
      <c r="H58" s="27"/>
      <c r="I58" s="27"/>
      <c r="J58" s="28"/>
    </row>
    <row r="59" spans="1:10" ht="17" thickBot="1">
      <c r="A59" s="31" t="s">
        <v>32</v>
      </c>
      <c r="B59" s="27"/>
      <c r="C59" s="27"/>
      <c r="D59" s="27"/>
      <c r="E59" s="27"/>
      <c r="F59" s="27"/>
      <c r="G59" s="27"/>
      <c r="H59" s="27"/>
      <c r="I59" s="27"/>
      <c r="J59" s="28"/>
    </row>
    <row r="60" spans="1:10" ht="17" thickBot="1">
      <c r="A60" s="7" t="s">
        <v>33</v>
      </c>
      <c r="B60" s="27"/>
      <c r="C60" s="27"/>
      <c r="D60" s="27"/>
      <c r="E60" s="27"/>
      <c r="F60" s="27"/>
      <c r="G60" s="27"/>
      <c r="H60" s="27"/>
      <c r="I60" s="27"/>
      <c r="J60" s="39">
        <f xml:space="preserve"> J36 * J7</f>
        <v>0</v>
      </c>
    </row>
    <row r="61" spans="1:10" ht="17" thickBot="1">
      <c r="A61" s="7" t="s">
        <v>36</v>
      </c>
      <c r="B61" s="27"/>
      <c r="C61" s="27"/>
      <c r="D61" s="27"/>
      <c r="E61" s="27"/>
      <c r="F61" s="27"/>
      <c r="G61" s="27"/>
      <c r="H61" s="27"/>
      <c r="I61" s="27"/>
      <c r="J61" s="39">
        <f xml:space="preserve"> J57 * J7</f>
        <v>0</v>
      </c>
    </row>
    <row r="62" spans="1:10" ht="3.75" customHeight="1">
      <c r="A62" s="5"/>
      <c r="B62" s="27"/>
      <c r="C62" s="27"/>
      <c r="D62" s="27"/>
      <c r="E62" s="27"/>
      <c r="F62" s="27"/>
      <c r="G62" s="27"/>
      <c r="H62" s="27"/>
      <c r="I62" s="27"/>
      <c r="J62" s="28"/>
    </row>
    <row r="63" spans="1:10" ht="17" thickBot="1">
      <c r="A63" s="31" t="s">
        <v>54</v>
      </c>
      <c r="B63" s="27"/>
      <c r="C63" s="27"/>
      <c r="D63" s="27"/>
      <c r="E63" s="27"/>
      <c r="F63" s="27"/>
      <c r="G63" s="27"/>
      <c r="H63" s="27"/>
      <c r="I63" s="27"/>
      <c r="J63" s="28"/>
    </row>
    <row r="64" spans="1:10" ht="17" thickBot="1">
      <c r="A64" s="7" t="s">
        <v>55</v>
      </c>
      <c r="B64" s="27"/>
      <c r="C64" s="27"/>
      <c r="D64" s="27"/>
      <c r="E64" s="27"/>
      <c r="F64" s="27"/>
      <c r="G64" s="27"/>
      <c r="H64" s="27"/>
      <c r="I64" s="27"/>
      <c r="J64" s="39"/>
    </row>
    <row r="65" spans="1:10">
      <c r="A65" s="40" t="s">
        <v>21</v>
      </c>
      <c r="B65" s="27"/>
      <c r="C65" s="27"/>
      <c r="D65" s="27"/>
      <c r="E65" s="27"/>
      <c r="F65" s="27"/>
      <c r="G65" s="27"/>
      <c r="H65" s="27"/>
      <c r="I65" s="27"/>
      <c r="J65" s="28"/>
    </row>
    <row r="66" spans="1:10" ht="3.75" customHeight="1" thickBot="1">
      <c r="A66" s="5"/>
      <c r="B66" s="27"/>
      <c r="C66" s="27"/>
      <c r="D66" s="27"/>
      <c r="E66" s="27"/>
      <c r="F66" s="27"/>
      <c r="G66" s="27"/>
      <c r="H66" s="27"/>
      <c r="I66" s="27"/>
      <c r="J66" s="28"/>
    </row>
    <row r="67" spans="1:10" ht="65" thickBot="1">
      <c r="A67" s="2" t="s">
        <v>34</v>
      </c>
      <c r="B67" s="41" t="s">
        <v>48</v>
      </c>
      <c r="C67" s="42"/>
      <c r="D67" s="43" t="s">
        <v>49</v>
      </c>
      <c r="E67" s="44" t="s">
        <v>39</v>
      </c>
      <c r="F67" s="44" t="s">
        <v>40</v>
      </c>
      <c r="G67" s="44" t="s">
        <v>42</v>
      </c>
      <c r="H67" s="44" t="s">
        <v>6</v>
      </c>
      <c r="I67" s="44" t="s">
        <v>56</v>
      </c>
      <c r="J67" s="44" t="s">
        <v>41</v>
      </c>
    </row>
    <row r="68" spans="1:10" s="51" customFormat="1" ht="27.5" customHeight="1" thickBot="1">
      <c r="A68" s="45" t="s">
        <v>61</v>
      </c>
      <c r="B68" s="46"/>
      <c r="C68" s="47"/>
      <c r="D68" s="48"/>
      <c r="E68" s="66" t="s">
        <v>58</v>
      </c>
      <c r="F68" s="67"/>
      <c r="G68" s="66" t="s">
        <v>59</v>
      </c>
      <c r="H68" s="67"/>
      <c r="I68" s="49" t="s">
        <v>60</v>
      </c>
      <c r="J68" s="50"/>
    </row>
    <row r="69" spans="1:10" ht="17" thickBot="1">
      <c r="A69" s="9" t="s">
        <v>35</v>
      </c>
      <c r="B69" s="52">
        <v>1</v>
      </c>
      <c r="C69" s="53"/>
      <c r="D69" s="54">
        <v>66</v>
      </c>
      <c r="E69" s="55">
        <f xml:space="preserve"> $J$36 * B69</f>
        <v>6.0618800618800623</v>
      </c>
      <c r="F69" s="56">
        <f xml:space="preserve"> $J$51 * D69</f>
        <v>19.310439560439562</v>
      </c>
      <c r="G69" s="55">
        <f xml:space="preserve"> $J$56 * B69 + $J$57 * D69</f>
        <v>1.2686159811159814</v>
      </c>
      <c r="H69" s="56">
        <f xml:space="preserve"> $J$60 * B69 + $J$61 * D69</f>
        <v>0</v>
      </c>
      <c r="I69" s="57">
        <f>J64</f>
        <v>0</v>
      </c>
      <c r="J69" s="58">
        <f>SUM(E69:I69)</f>
        <v>26.640935603435604</v>
      </c>
    </row>
    <row r="70" spans="1:10" ht="17" thickBot="1">
      <c r="A70" s="59" t="s">
        <v>38</v>
      </c>
      <c r="B70" s="60">
        <v>5.3</v>
      </c>
      <c r="C70" s="61"/>
      <c r="D70" s="61">
        <v>200</v>
      </c>
      <c r="E70" s="62">
        <f xml:space="preserve"> $J$36 * B70</f>
        <v>32.127964327964328</v>
      </c>
      <c r="F70" s="63">
        <f xml:space="preserve"> $J$51 * D70</f>
        <v>58.516483516483518</v>
      </c>
      <c r="G70" s="62">
        <f xml:space="preserve"> $J$56 * B70 + $J$57 * D70</f>
        <v>4.5322223922223923</v>
      </c>
      <c r="H70" s="63">
        <f xml:space="preserve"> $J$60 * B70 + $J$61 * D70</f>
        <v>0</v>
      </c>
      <c r="I70" s="64">
        <f>J64</f>
        <v>0</v>
      </c>
      <c r="J70" s="39">
        <f>SUM(E70:I70)</f>
        <v>95.176670236670248</v>
      </c>
    </row>
    <row r="71" spans="1:10" ht="17" thickBot="1"/>
    <row r="72" spans="1:10" ht="20">
      <c r="A72" s="2" t="s">
        <v>51</v>
      </c>
      <c r="B72" s="4"/>
      <c r="C72" s="4"/>
      <c r="D72" s="4"/>
      <c r="E72" s="4"/>
      <c r="F72" s="4"/>
      <c r="G72" s="4"/>
      <c r="H72" s="4"/>
      <c r="I72" s="4"/>
      <c r="J72" s="3"/>
    </row>
    <row r="73" spans="1:10">
      <c r="A73" s="5" t="s">
        <v>57</v>
      </c>
      <c r="J73" s="6"/>
    </row>
    <row r="74" spans="1:10" ht="17" thickBot="1">
      <c r="A74" s="19" t="s">
        <v>52</v>
      </c>
      <c r="B74" s="18"/>
      <c r="C74" s="18"/>
      <c r="D74" s="18"/>
      <c r="E74" s="18"/>
      <c r="F74" s="18"/>
      <c r="G74" s="18"/>
      <c r="H74" s="18"/>
      <c r="I74" s="18"/>
      <c r="J74" s="65"/>
    </row>
  </sheetData>
  <mergeCells count="10">
    <mergeCell ref="E68:F68"/>
    <mergeCell ref="G68:H68"/>
    <mergeCell ref="J41:J43"/>
    <mergeCell ref="J46:J48"/>
    <mergeCell ref="J14:J15"/>
    <mergeCell ref="J17:J18"/>
    <mergeCell ref="J20:J21"/>
    <mergeCell ref="J24:J25"/>
    <mergeCell ref="J28:J29"/>
    <mergeCell ref="J32:J33"/>
  </mergeCells>
  <pageMargins left="0.7" right="0.7" top="0.75" bottom="0.75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C0B35A55734A4294892919637D5679" ma:contentTypeVersion="16" ma:contentTypeDescription="Crear nuevo documento." ma:contentTypeScope="" ma:versionID="586bb8490a63d5ff8f12d3b4b8801346">
  <xsd:schema xmlns:xsd="http://www.w3.org/2001/XMLSchema" xmlns:xs="http://www.w3.org/2001/XMLSchema" xmlns:p="http://schemas.microsoft.com/office/2006/metadata/properties" xmlns:ns2="f3072275-53d7-481e-8914-54db29348cfd" xmlns:ns3="e439e28d-e2d6-4e78-bd3b-9d416c87ae44" targetNamespace="http://schemas.microsoft.com/office/2006/metadata/properties" ma:root="true" ma:fieldsID="3dd9aade6ecde49b6ed4bbc41bb733e7" ns2:_="" ns3:_="">
    <xsd:import namespace="f3072275-53d7-481e-8914-54db29348cfd"/>
    <xsd:import namespace="e439e28d-e2d6-4e78-bd3b-9d416c87ae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72275-53d7-481e-8914-54db29348c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25da79b-b871-4bcc-9063-806c3b05a408}" ma:internalName="TaxCatchAll" ma:showField="CatchAllData" ma:web="f3072275-53d7-481e-8914-54db29348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9e28d-e2d6-4e78-bd3b-9d416c87a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d1fac24-fa5f-4c78-aa1e-39bd4be90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C0FA4B-68C2-43C0-A149-7582D6AFC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628BD4-8EDB-4D84-A188-A59E6F15A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Ors</dc:creator>
  <cp:lastModifiedBy>Rose van Steijn</cp:lastModifiedBy>
  <cp:lastPrinted>2021-01-06T15:45:07Z</cp:lastPrinted>
  <dcterms:created xsi:type="dcterms:W3CDTF">2021-01-06T10:29:23Z</dcterms:created>
  <dcterms:modified xsi:type="dcterms:W3CDTF">2023-03-13T13:19:18Z</dcterms:modified>
</cp:coreProperties>
</file>