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harts/chart13.xml" ContentType="application/vnd.openxmlformats-officedocument.drawingml.chart+xml"/>
  <Override PartName="/xl/drawings/drawing14.xml" ContentType="application/vnd.openxmlformats-officedocument.drawingml.chartshapes+xml"/>
  <Override PartName="/xl/charts/chart14.xml" ContentType="application/vnd.openxmlformats-officedocument.drawingml.chart+xml"/>
  <Override PartName="/xl/drawings/drawing15.xml" ContentType="application/vnd.openxmlformats-officedocument.drawingml.chartshapes+xml"/>
  <Override PartName="/xl/charts/chart15.xml" ContentType="application/vnd.openxmlformats-officedocument.drawingml.chart+xml"/>
  <Override PartName="/xl/drawings/drawing16.xml" ContentType="application/vnd.openxmlformats-officedocument.drawingml.chartshapes+xml"/>
  <Override PartName="/xl/charts/chart16.xml" ContentType="application/vnd.openxmlformats-officedocument.drawingml.chart+xml"/>
  <Override PartName="/xl/drawings/drawing17.xml" ContentType="application/vnd.openxmlformats-officedocument.drawingml.chartshapes+xml"/>
  <Override PartName="/xl/charts/chart17.xml" ContentType="application/vnd.openxmlformats-officedocument.drawingml.chart+xml"/>
  <Override PartName="/xl/drawings/drawing18.xml" ContentType="application/vnd.openxmlformats-officedocument.drawingml.chartshapes+xml"/>
  <Override PartName="/xl/charts/chart18.xml" ContentType="application/vnd.openxmlformats-officedocument.drawingml.chart+xml"/>
  <Override PartName="/xl/drawings/drawing19.xml" ContentType="application/vnd.openxmlformats-officedocument.drawingml.chartshapes+xml"/>
  <Override PartName="/xl/charts/chart19.xml" ContentType="application/vnd.openxmlformats-officedocument.drawingml.chart+xml"/>
  <Override PartName="/xl/drawings/drawing20.xml" ContentType="application/vnd.openxmlformats-officedocument.drawingml.chartshapes+xml"/>
  <Override PartName="/xl/charts/chart20.xml" ContentType="application/vnd.openxmlformats-officedocument.drawingml.chart+xml"/>
  <Override PartName="/xl/drawings/drawing21.xml" ContentType="application/vnd.openxmlformats-officedocument.drawingml.chartshapes+xml"/>
  <Override PartName="/xl/charts/chart21.xml" ContentType="application/vnd.openxmlformats-officedocument.drawingml.chart+xml"/>
  <Override PartName="/xl/drawings/drawing22.xml" ContentType="application/vnd.openxmlformats-officedocument.drawingml.chartshapes+xml"/>
  <Override PartName="/xl/charts/chart22.xml" ContentType="application/vnd.openxmlformats-officedocument.drawingml.chart+xml"/>
  <Override PartName="/xl/drawings/drawing23.xml" ContentType="application/vnd.openxmlformats-officedocument.drawingml.chartshapes+xml"/>
  <Override PartName="/xl/charts/chart23.xml" ContentType="application/vnd.openxmlformats-officedocument.drawingml.chart+xml"/>
  <Override PartName="/xl/drawings/drawing24.xml" ContentType="application/vnd.openxmlformats-officedocument.drawingml.chartshapes+xml"/>
  <Override PartName="/xl/charts/chart24.xml" ContentType="application/vnd.openxmlformats-officedocument.drawingml.chart+xml"/>
  <Override PartName="/xl/drawings/drawing25.xml" ContentType="application/vnd.openxmlformats-officedocument.drawingml.chartshapes+xml"/>
  <Override PartName="/xl/charts/chart25.xml" ContentType="application/vnd.openxmlformats-officedocument.drawingml.chart+xml"/>
  <Override PartName="/xl/drawings/drawing26.xml" ContentType="application/vnd.openxmlformats-officedocument.drawingml.chartshapes+xml"/>
  <Override PartName="/xl/charts/chart26.xml" ContentType="application/vnd.openxmlformats-officedocument.drawingml.chart+xml"/>
  <Override PartName="/xl/drawings/drawing27.xml" ContentType="application/vnd.openxmlformats-officedocument.drawingml.chartshapes+xml"/>
  <Override PartName="/xl/charts/chart27.xml" ContentType="application/vnd.openxmlformats-officedocument.drawingml.chart+xml"/>
  <Override PartName="/xl/drawings/drawing28.xml" ContentType="application/vnd.openxmlformats-officedocument.drawingml.chartshapes+xml"/>
  <Override PartName="/xl/charts/chart28.xml" ContentType="application/vnd.openxmlformats-officedocument.drawingml.chart+xml"/>
  <Override PartName="/xl/drawings/drawing29.xml" ContentType="application/vnd.openxmlformats-officedocument.drawingml.chartshapes+xml"/>
  <Override PartName="/xl/charts/chart29.xml" ContentType="application/vnd.openxmlformats-officedocument.drawingml.chart+xml"/>
  <Override PartName="/xl/drawings/drawing30.xml" ContentType="application/vnd.openxmlformats-officedocument.drawingml.chartshapes+xml"/>
  <Override PartName="/xl/charts/chart30.xml" ContentType="application/vnd.openxmlformats-officedocument.drawingml.chart+xml"/>
  <Override PartName="/xl/drawings/drawing31.xml" ContentType="application/vnd.openxmlformats-officedocument.drawingml.chartshapes+xml"/>
  <Override PartName="/xl/charts/chart31.xml" ContentType="application/vnd.openxmlformats-officedocument.drawingml.chart+xml"/>
  <Override PartName="/xl/drawings/drawing32.xml" ContentType="application/vnd.openxmlformats-officedocument.drawingml.chartshapes+xml"/>
  <Override PartName="/xl/charts/chart32.xml" ContentType="application/vnd.openxmlformats-officedocument.drawingml.chart+xml"/>
  <Override PartName="/xl/drawings/drawing33.xml" ContentType="application/vnd.openxmlformats-officedocument.drawingml.chartshapes+xml"/>
  <Override PartName="/xl/charts/chart33.xml" ContentType="application/vnd.openxmlformats-officedocument.drawingml.chart+xml"/>
  <Override PartName="/xl/drawings/drawing34.xml" ContentType="application/vnd.openxmlformats-officedocument.drawingml.chartshapes+xml"/>
  <Override PartName="/xl/charts/chart34.xml" ContentType="application/vnd.openxmlformats-officedocument.drawingml.chart+xml"/>
  <Override PartName="/xl/drawings/drawing35.xml" ContentType="application/vnd.openxmlformats-officedocument.drawingml.chartshapes+xml"/>
  <Override PartName="/xl/charts/chart35.xml" ContentType="application/vnd.openxmlformats-officedocument.drawingml.chart+xml"/>
  <Override PartName="/xl/drawings/drawing36.xml" ContentType="application/vnd.openxmlformats-officedocument.drawingml.chartshapes+xml"/>
  <Override PartName="/xl/charts/chart36.xml" ContentType="application/vnd.openxmlformats-officedocument.drawingml.chart+xml"/>
  <Override PartName="/xl/drawings/drawing37.xml" ContentType="application/vnd.openxmlformats-officedocument.drawingml.chartshapes+xml"/>
  <Override PartName="/xl/charts/chart37.xml" ContentType="application/vnd.openxmlformats-officedocument.drawingml.chart+xml"/>
  <Override PartName="/xl/drawings/drawing38.xml" ContentType="application/vnd.openxmlformats-officedocument.drawingml.chartshapes+xml"/>
  <Override PartName="/xl/charts/chart38.xml" ContentType="application/vnd.openxmlformats-officedocument.drawingml.chart+xml"/>
  <Override PartName="/xl/drawings/drawing39.xml" ContentType="application/vnd.openxmlformats-officedocument.drawingml.chartshapes+xml"/>
  <Override PartName="/xl/charts/chart39.xml" ContentType="application/vnd.openxmlformats-officedocument.drawingml.chart+xml"/>
  <Override PartName="/xl/drawings/drawing40.xml" ContentType="application/vnd.openxmlformats-officedocument.drawingml.chartshapes+xml"/>
  <Override PartName="/xl/charts/chart40.xml" ContentType="application/vnd.openxmlformats-officedocument.drawingml.chart+xml"/>
  <Override PartName="/xl/drawings/drawing41.xml" ContentType="application/vnd.openxmlformats-officedocument.drawingml.chartshapes+xml"/>
  <Override PartName="/xl/charts/chart41.xml" ContentType="application/vnd.openxmlformats-officedocument.drawingml.chart+xml"/>
  <Override PartName="/xl/drawings/drawing42.xml" ContentType="application/vnd.openxmlformats-officedocument.drawingml.chartshapes+xml"/>
  <Override PartName="/xl/charts/chart42.xml" ContentType="application/vnd.openxmlformats-officedocument.drawingml.chart+xml"/>
  <Override PartName="/xl/drawings/drawing43.xml" ContentType="application/vnd.openxmlformats-officedocument.drawingml.chartshapes+xml"/>
  <Override PartName="/xl/drawings/drawing44.xml" ContentType="application/vnd.openxmlformats-officedocument.drawing+xml"/>
  <Override PartName="/xl/charts/chart43.xml" ContentType="application/vnd.openxmlformats-officedocument.drawingml.chart+xml"/>
  <Override PartName="/xl/drawings/drawing45.xml" ContentType="application/vnd.openxmlformats-officedocument.drawingml.chartshapes+xml"/>
  <Override PartName="/xl/charts/chart44.xml" ContentType="application/vnd.openxmlformats-officedocument.drawingml.chart+xml"/>
  <Override PartName="/xl/drawings/drawing46.xml" ContentType="application/vnd.openxmlformats-officedocument.drawingml.chartshapes+xml"/>
  <Override PartName="/xl/charts/chart45.xml" ContentType="application/vnd.openxmlformats-officedocument.drawingml.chart+xml"/>
  <Override PartName="/xl/drawings/drawing47.xml" ContentType="application/vnd.openxmlformats-officedocument.drawingml.chartshapes+xml"/>
  <Override PartName="/xl/charts/chart46.xml" ContentType="application/vnd.openxmlformats-officedocument.drawingml.chart+xml"/>
  <Override PartName="/xl/drawings/drawing48.xml" ContentType="application/vnd.openxmlformats-officedocument.drawingml.chartshapes+xml"/>
  <Override PartName="/xl/charts/chart47.xml" ContentType="application/vnd.openxmlformats-officedocument.drawingml.chart+xml"/>
  <Override PartName="/xl/drawings/drawing49.xml" ContentType="application/vnd.openxmlformats-officedocument.drawingml.chartshapes+xml"/>
  <Override PartName="/xl/charts/chart48.xml" ContentType="application/vnd.openxmlformats-officedocument.drawingml.chart+xml"/>
  <Override PartName="/xl/drawings/drawing50.xml" ContentType="application/vnd.openxmlformats-officedocument.drawingml.chartshapes+xml"/>
  <Override PartName="/xl/charts/chart49.xml" ContentType="application/vnd.openxmlformats-officedocument.drawingml.chart+xml"/>
  <Override PartName="/xl/drawings/drawing51.xml" ContentType="application/vnd.openxmlformats-officedocument.drawingml.chartshapes+xml"/>
  <Override PartName="/xl/charts/chart50.xml" ContentType="application/vnd.openxmlformats-officedocument.drawingml.chart+xml"/>
  <Override PartName="/xl/drawings/drawing52.xml" ContentType="application/vnd.openxmlformats-officedocument.drawingml.chartshapes+xml"/>
  <Override PartName="/xl/charts/chart51.xml" ContentType="application/vnd.openxmlformats-officedocument.drawingml.chart+xml"/>
  <Override PartName="/xl/drawings/drawing53.xml" ContentType="application/vnd.openxmlformats-officedocument.drawingml.chartshapes+xml"/>
  <Override PartName="/xl/charts/chart52.xml" ContentType="application/vnd.openxmlformats-officedocument.drawingml.chart+xml"/>
  <Override PartName="/xl/drawings/drawing54.xml" ContentType="application/vnd.openxmlformats-officedocument.drawingml.chartshapes+xml"/>
  <Override PartName="/xl/charts/chart53.xml" ContentType="application/vnd.openxmlformats-officedocument.drawingml.chart+xml"/>
  <Override PartName="/xl/drawings/drawing55.xml" ContentType="application/vnd.openxmlformats-officedocument.drawingml.chartshapes+xml"/>
  <Override PartName="/xl/charts/chart54.xml" ContentType="application/vnd.openxmlformats-officedocument.drawingml.chart+xml"/>
  <Override PartName="/xl/drawings/drawing56.xml" ContentType="application/vnd.openxmlformats-officedocument.drawingml.chartshapes+xml"/>
  <Override PartName="/xl/charts/chart55.xml" ContentType="application/vnd.openxmlformats-officedocument.drawingml.chart+xml"/>
  <Override PartName="/xl/drawings/drawing57.xml" ContentType="application/vnd.openxmlformats-officedocument.drawingml.chartshapes+xml"/>
  <Override PartName="/xl/charts/chart56.xml" ContentType="application/vnd.openxmlformats-officedocument.drawingml.chart+xml"/>
  <Override PartName="/xl/drawings/drawing58.xml" ContentType="application/vnd.openxmlformats-officedocument.drawingml.chartshapes+xml"/>
  <Override PartName="/xl/charts/chart57.xml" ContentType="application/vnd.openxmlformats-officedocument.drawingml.chart+xml"/>
  <Override PartName="/xl/drawings/drawing59.xml" ContentType="application/vnd.openxmlformats-officedocument.drawingml.chartshapes+xml"/>
  <Override PartName="/xl/charts/chart58.xml" ContentType="application/vnd.openxmlformats-officedocument.drawingml.chart+xml"/>
  <Override PartName="/xl/drawings/drawing60.xml" ContentType="application/vnd.openxmlformats-officedocument.drawingml.chartshapes+xml"/>
  <Override PartName="/xl/charts/chart59.xml" ContentType="application/vnd.openxmlformats-officedocument.drawingml.chart+xml"/>
  <Override PartName="/xl/drawings/drawing61.xml" ContentType="application/vnd.openxmlformats-officedocument.drawingml.chartshapes+xml"/>
  <Override PartName="/xl/charts/chart60.xml" ContentType="application/vnd.openxmlformats-officedocument.drawingml.chart+xml"/>
  <Override PartName="/xl/drawings/drawing62.xml" ContentType="application/vnd.openxmlformats-officedocument.drawingml.chartshapes+xml"/>
  <Override PartName="/xl/charts/chart61.xml" ContentType="application/vnd.openxmlformats-officedocument.drawingml.chart+xml"/>
  <Override PartName="/xl/drawings/drawing63.xml" ContentType="application/vnd.openxmlformats-officedocument.drawingml.chartshapes+xml"/>
  <Override PartName="/xl/charts/chart62.xml" ContentType="application/vnd.openxmlformats-officedocument.drawingml.chart+xml"/>
  <Override PartName="/xl/drawings/drawing64.xml" ContentType="application/vnd.openxmlformats-officedocument.drawingml.chartshapes+xml"/>
  <Override PartName="/xl/charts/chart63.xml" ContentType="application/vnd.openxmlformats-officedocument.drawingml.chart+xml"/>
  <Override PartName="/xl/drawings/drawing65.xml" ContentType="application/vnd.openxmlformats-officedocument.drawingml.chartshapes+xml"/>
  <Override PartName="/xl/charts/chart64.xml" ContentType="application/vnd.openxmlformats-officedocument.drawingml.chart+xml"/>
  <Override PartName="/xl/drawings/drawing66.xml" ContentType="application/vnd.openxmlformats-officedocument.drawingml.chartshapes+xml"/>
  <Override PartName="/xl/charts/chart65.xml" ContentType="application/vnd.openxmlformats-officedocument.drawingml.chart+xml"/>
  <Override PartName="/xl/drawings/drawing67.xml" ContentType="application/vnd.openxmlformats-officedocument.drawingml.chartshapes+xml"/>
  <Override PartName="/xl/charts/chart66.xml" ContentType="application/vnd.openxmlformats-officedocument.drawingml.chart+xml"/>
  <Override PartName="/xl/drawings/drawing68.xml" ContentType="application/vnd.openxmlformats-officedocument.drawingml.chartshapes+xml"/>
  <Override PartName="/xl/charts/chart67.xml" ContentType="application/vnd.openxmlformats-officedocument.drawingml.chart+xml"/>
  <Override PartName="/xl/drawings/drawing69.xml" ContentType="application/vnd.openxmlformats-officedocument.drawingml.chartshapes+xml"/>
  <Override PartName="/xl/charts/chart68.xml" ContentType="application/vnd.openxmlformats-officedocument.drawingml.chart+xml"/>
  <Override PartName="/xl/drawings/drawing70.xml" ContentType="application/vnd.openxmlformats-officedocument.drawingml.chartshapes+xml"/>
  <Override PartName="/xl/charts/chart69.xml" ContentType="application/vnd.openxmlformats-officedocument.drawingml.chart+xml"/>
  <Override PartName="/xl/drawings/drawing71.xml" ContentType="application/vnd.openxmlformats-officedocument.drawingml.chartshapes+xml"/>
  <Override PartName="/xl/drawings/drawing72.xml" ContentType="application/vnd.openxmlformats-officedocument.drawing+xml"/>
  <Override PartName="/xl/charts/chart70.xml" ContentType="application/vnd.openxmlformats-officedocument.drawingml.chart+xml"/>
  <Override PartName="/xl/drawings/drawing73.xml" ContentType="application/vnd.openxmlformats-officedocument.drawingml.chartshapes+xml"/>
  <Override PartName="/xl/charts/chart71.xml" ContentType="application/vnd.openxmlformats-officedocument.drawingml.chart+xml"/>
  <Override PartName="/xl/drawings/drawing74.xml" ContentType="application/vnd.openxmlformats-officedocument.drawingml.chartshapes+xml"/>
  <Override PartName="/xl/charts/chart72.xml" ContentType="application/vnd.openxmlformats-officedocument.drawingml.chart+xml"/>
  <Override PartName="/xl/drawings/drawing75.xml" ContentType="application/vnd.openxmlformats-officedocument.drawingml.chartshapes+xml"/>
  <Override PartName="/xl/charts/chart73.xml" ContentType="application/vnd.openxmlformats-officedocument.drawingml.chart+xml"/>
  <Override PartName="/xl/drawings/drawing76.xml" ContentType="application/vnd.openxmlformats-officedocument.drawingml.chartshapes+xml"/>
  <Override PartName="/xl/charts/chart74.xml" ContentType="application/vnd.openxmlformats-officedocument.drawingml.chart+xml"/>
  <Override PartName="/xl/drawings/drawing77.xml" ContentType="application/vnd.openxmlformats-officedocument.drawingml.chartshapes+xml"/>
  <Override PartName="/xl/charts/chart75.xml" ContentType="application/vnd.openxmlformats-officedocument.drawingml.chart+xml"/>
  <Override PartName="/xl/drawings/drawing78.xml" ContentType="application/vnd.openxmlformats-officedocument.drawingml.chartshapes+xml"/>
  <Override PartName="/xl/charts/chart76.xml" ContentType="application/vnd.openxmlformats-officedocument.drawingml.chart+xml"/>
  <Override PartName="/xl/drawings/drawing79.xml" ContentType="application/vnd.openxmlformats-officedocument.drawingml.chartshapes+xml"/>
  <Override PartName="/xl/charts/chart77.xml" ContentType="application/vnd.openxmlformats-officedocument.drawingml.chart+xml"/>
  <Override PartName="/xl/drawings/drawing80.xml" ContentType="application/vnd.openxmlformats-officedocument.drawingml.chartshapes+xml"/>
  <Override PartName="/xl/charts/chart78.xml" ContentType="application/vnd.openxmlformats-officedocument.drawingml.chart+xml"/>
  <Override PartName="/xl/drawings/drawing81.xml" ContentType="application/vnd.openxmlformats-officedocument.drawingml.chartshapes+xml"/>
  <Override PartName="/xl/charts/chart79.xml" ContentType="application/vnd.openxmlformats-officedocument.drawingml.chart+xml"/>
  <Override PartName="/xl/drawings/drawing82.xml" ContentType="application/vnd.openxmlformats-officedocument.drawingml.chartshapes+xml"/>
  <Override PartName="/xl/charts/chart80.xml" ContentType="application/vnd.openxmlformats-officedocument.drawingml.chart+xml"/>
  <Override PartName="/xl/drawings/drawing83.xml" ContentType="application/vnd.openxmlformats-officedocument.drawingml.chartshapes+xml"/>
  <Override PartName="/xl/charts/chart81.xml" ContentType="application/vnd.openxmlformats-officedocument.drawingml.chart+xml"/>
  <Override PartName="/xl/charts/chart82.xml" ContentType="application/vnd.openxmlformats-officedocument.drawingml.chart+xml"/>
  <Override PartName="/xl/drawings/drawing84.xml" ContentType="application/vnd.openxmlformats-officedocument.drawingml.chartshapes+xml"/>
  <Override PartName="/xl/charts/chart83.xml" ContentType="application/vnd.openxmlformats-officedocument.drawingml.chart+xml"/>
  <Override PartName="/xl/drawings/drawing85.xml" ContentType="application/vnd.openxmlformats-officedocument.drawingml.chartshapes+xml"/>
  <Override PartName="/xl/charts/chart84.xml" ContentType="application/vnd.openxmlformats-officedocument.drawingml.chart+xml"/>
  <Override PartName="/xl/drawings/drawing86.xml" ContentType="application/vnd.openxmlformats-officedocument.drawingml.chartshapes+xml"/>
  <Override PartName="/xl/charts/chart85.xml" ContentType="application/vnd.openxmlformats-officedocument.drawingml.chart+xml"/>
  <Override PartName="/xl/drawings/drawing87.xml" ContentType="application/vnd.openxmlformats-officedocument.drawingml.chartshapes+xml"/>
  <Override PartName="/xl/charts/chart86.xml" ContentType="application/vnd.openxmlformats-officedocument.drawingml.chart+xml"/>
  <Override PartName="/xl/drawings/drawing88.xml" ContentType="application/vnd.openxmlformats-officedocument.drawingml.chartshapes+xml"/>
  <Override PartName="/xl/charts/chart87.xml" ContentType="application/vnd.openxmlformats-officedocument.drawingml.chart+xml"/>
  <Override PartName="/xl/drawings/drawing89.xml" ContentType="application/vnd.openxmlformats-officedocument.drawingml.chartshapes+xml"/>
  <Override PartName="/xl/charts/chart88.xml" ContentType="application/vnd.openxmlformats-officedocument.drawingml.chart+xml"/>
  <Override PartName="/xl/drawings/drawing90.xml" ContentType="application/vnd.openxmlformats-officedocument.drawingml.chartshapes+xml"/>
  <Override PartName="/xl/charts/chart89.xml" ContentType="application/vnd.openxmlformats-officedocument.drawingml.chart+xml"/>
  <Override PartName="/xl/drawings/drawing91.xml" ContentType="application/vnd.openxmlformats-officedocument.drawingml.chartshapes+xml"/>
  <Override PartName="/xl/charts/chart90.xml" ContentType="application/vnd.openxmlformats-officedocument.drawingml.chart+xml"/>
  <Override PartName="/xl/drawings/drawing92.xml" ContentType="application/vnd.openxmlformats-officedocument.drawingml.chartshapes+xml"/>
  <Override PartName="/xl/charts/chart91.xml" ContentType="application/vnd.openxmlformats-officedocument.drawingml.chart+xml"/>
  <Override PartName="/xl/drawings/drawing93.xml" ContentType="application/vnd.openxmlformats-officedocument.drawingml.chartshapes+xml"/>
  <Override PartName="/xl/charts/chart92.xml" ContentType="application/vnd.openxmlformats-officedocument.drawingml.chart+xml"/>
  <Override PartName="/xl/drawings/drawing94.xml" ContentType="application/vnd.openxmlformats-officedocument.drawingml.chartshapes+xml"/>
  <Override PartName="/xl/charts/chart93.xml" ContentType="application/vnd.openxmlformats-officedocument.drawingml.chart+xml"/>
  <Override PartName="/xl/drawings/drawing95.xml" ContentType="application/vnd.openxmlformats-officedocument.drawingml.chartshapes+xml"/>
  <Override PartName="/xl/charts/chart94.xml" ContentType="application/vnd.openxmlformats-officedocument.drawingml.chart+xml"/>
  <Override PartName="/xl/drawings/drawing96.xml" ContentType="application/vnd.openxmlformats-officedocument.drawingml.chartshapes+xml"/>
  <Override PartName="/xl/charts/chart95.xml" ContentType="application/vnd.openxmlformats-officedocument.drawingml.chart+xml"/>
  <Override PartName="/xl/drawings/drawing97.xml" ContentType="application/vnd.openxmlformats-officedocument.drawingml.chartshapes+xml"/>
  <Override PartName="/xl/charts/chart96.xml" ContentType="application/vnd.openxmlformats-officedocument.drawingml.chart+xml"/>
  <Override PartName="/xl/drawings/drawing98.xml" ContentType="application/vnd.openxmlformats-officedocument.drawingml.chartshapes+xml"/>
  <Override PartName="/xl/charts/chart97.xml" ContentType="application/vnd.openxmlformats-officedocument.drawingml.chart+xml"/>
  <Override PartName="/xl/drawings/drawing99.xml" ContentType="application/vnd.openxmlformats-officedocument.drawingml.chartshapes+xml"/>
  <Override PartName="/xl/charts/chart98.xml" ContentType="application/vnd.openxmlformats-officedocument.drawingml.chart+xml"/>
  <Override PartName="/xl/drawings/drawing100.xml" ContentType="application/vnd.openxmlformats-officedocument.drawingml.chartshapes+xml"/>
  <Override PartName="/xl/charts/chart99.xml" ContentType="application/vnd.openxmlformats-officedocument.drawingml.chart+xml"/>
  <Override PartName="/xl/drawings/drawing101.xml" ContentType="application/vnd.openxmlformats-officedocument.drawingml.chartshapes+xml"/>
  <Override PartName="/xl/charts/chart100.xml" ContentType="application/vnd.openxmlformats-officedocument.drawingml.chart+xml"/>
  <Override PartName="/xl/drawings/drawing102.xml" ContentType="application/vnd.openxmlformats-officedocument.drawingml.chartshapes+xml"/>
  <Override PartName="/xl/charts/chart101.xml" ContentType="application/vnd.openxmlformats-officedocument.drawingml.chart+xml"/>
  <Override PartName="/xl/drawings/drawing103.xml" ContentType="application/vnd.openxmlformats-officedocument.drawingml.chartshapes+xml"/>
  <Override PartName="/xl/charts/chart102.xml" ContentType="application/vnd.openxmlformats-officedocument.drawingml.chart+xml"/>
  <Override PartName="/xl/drawings/drawing104.xml" ContentType="application/vnd.openxmlformats-officedocument.drawingml.chartshapes+xml"/>
  <Override PartName="/xl/charts/chart103.xml" ContentType="application/vnd.openxmlformats-officedocument.drawingml.chart+xml"/>
  <Override PartName="/xl/drawings/drawing105.xml" ContentType="application/vnd.openxmlformats-officedocument.drawingml.chartshapes+xml"/>
  <Override PartName="/xl/charts/chart104.xml" ContentType="application/vnd.openxmlformats-officedocument.drawingml.chart+xml"/>
  <Override PartName="/xl/drawings/drawing106.xml" ContentType="application/vnd.openxmlformats-officedocument.drawingml.chartshapes+xml"/>
  <Override PartName="/xl/charts/chart105.xml" ContentType="application/vnd.openxmlformats-officedocument.drawingml.chart+xml"/>
  <Override PartName="/xl/drawings/drawing107.xml" ContentType="application/vnd.openxmlformats-officedocument.drawingml.chartshapes+xml"/>
  <Override PartName="/xl/charts/chart106.xml" ContentType="application/vnd.openxmlformats-officedocument.drawingml.chart+xml"/>
  <Override PartName="/xl/drawings/drawing108.xml" ContentType="application/vnd.openxmlformats-officedocument.drawingml.chartshapes+xml"/>
  <Override PartName="/xl/charts/chart107.xml" ContentType="application/vnd.openxmlformats-officedocument.drawingml.chart+xml"/>
  <Override PartName="/xl/drawings/drawing109.xml" ContentType="application/vnd.openxmlformats-officedocument.drawingml.chartshapes+xml"/>
  <Override PartName="/xl/charts/chart108.xml" ContentType="application/vnd.openxmlformats-officedocument.drawingml.chart+xml"/>
  <Override PartName="/xl/drawings/drawing110.xml" ContentType="application/vnd.openxmlformats-officedocument.drawingml.chartshapes+xml"/>
  <Override PartName="/xl/charts/chart109.xml" ContentType="application/vnd.openxmlformats-officedocument.drawingml.chart+xml"/>
  <Override PartName="/xl/drawings/drawing111.xml" ContentType="application/vnd.openxmlformats-officedocument.drawingml.chartshapes+xml"/>
  <Override PartName="/xl/charts/chart110.xml" ContentType="application/vnd.openxmlformats-officedocument.drawingml.chart+xml"/>
  <Override PartName="/xl/drawings/drawing112.xml" ContentType="application/vnd.openxmlformats-officedocument.drawingml.chartshapes+xml"/>
  <Override PartName="/xl/charts/chart111.xml" ContentType="application/vnd.openxmlformats-officedocument.drawingml.chart+xml"/>
  <Override PartName="/xl/drawings/drawing113.xml" ContentType="application/vnd.openxmlformats-officedocument.drawingml.chartshapes+xml"/>
  <Override PartName="/xl/charts/chart112.xml" ContentType="application/vnd.openxmlformats-officedocument.drawingml.chart+xml"/>
  <Override PartName="/xl/drawings/drawing114.xml" ContentType="application/vnd.openxmlformats-officedocument.drawingml.chartshapes+xml"/>
  <Override PartName="/xl/charts/chart113.xml" ContentType="application/vnd.openxmlformats-officedocument.drawingml.chart+xml"/>
  <Override PartName="/xl/drawings/drawing115.xml" ContentType="application/vnd.openxmlformats-officedocument.drawingml.chartshapes+xml"/>
  <Override PartName="/xl/drawings/drawing116.xml" ContentType="application/vnd.openxmlformats-officedocument.drawing+xml"/>
  <Override PartName="/xl/charts/chart114.xml" ContentType="application/vnd.openxmlformats-officedocument.drawingml.chart+xml"/>
  <Override PartName="/xl/drawings/drawing117.xml" ContentType="application/vnd.openxmlformats-officedocument.drawingml.chartshapes+xml"/>
  <Override PartName="/xl/charts/chart115.xml" ContentType="application/vnd.openxmlformats-officedocument.drawingml.chart+xml"/>
  <Override PartName="/xl/drawings/drawing118.xml" ContentType="application/vnd.openxmlformats-officedocument.drawingml.chartshapes+xml"/>
  <Override PartName="/xl/charts/chart116.xml" ContentType="application/vnd.openxmlformats-officedocument.drawingml.chart+xml"/>
  <Override PartName="/xl/drawings/drawing119.xml" ContentType="application/vnd.openxmlformats-officedocument.drawingml.chartshapes+xml"/>
  <Override PartName="/xl/charts/chart117.xml" ContentType="application/vnd.openxmlformats-officedocument.drawingml.chart+xml"/>
  <Override PartName="/xl/drawings/drawing120.xml" ContentType="application/vnd.openxmlformats-officedocument.drawingml.chartshapes+xml"/>
  <Override PartName="/xl/charts/chart118.xml" ContentType="application/vnd.openxmlformats-officedocument.drawingml.chart+xml"/>
  <Override PartName="/xl/drawings/drawing121.xml" ContentType="application/vnd.openxmlformats-officedocument.drawingml.chartshapes+xml"/>
  <Override PartName="/xl/charts/chart119.xml" ContentType="application/vnd.openxmlformats-officedocument.drawingml.chart+xml"/>
  <Override PartName="/xl/drawings/drawing122.xml" ContentType="application/vnd.openxmlformats-officedocument.drawingml.chartshapes+xml"/>
  <Override PartName="/xl/charts/chart120.xml" ContentType="application/vnd.openxmlformats-officedocument.drawingml.chart+xml"/>
  <Override PartName="/xl/drawings/drawing123.xml" ContentType="application/vnd.openxmlformats-officedocument.drawingml.chartshapes+xml"/>
  <Override PartName="/xl/charts/chart121.xml" ContentType="application/vnd.openxmlformats-officedocument.drawingml.chart+xml"/>
  <Override PartName="/xl/drawings/drawing124.xml" ContentType="application/vnd.openxmlformats-officedocument.drawingml.chartshapes+xml"/>
  <Override PartName="/xl/charts/chart122.xml" ContentType="application/vnd.openxmlformats-officedocument.drawingml.chart+xml"/>
  <Override PartName="/xl/drawings/drawing125.xml" ContentType="application/vnd.openxmlformats-officedocument.drawingml.chartshapes+xml"/>
  <Override PartName="/xl/charts/chart123.xml" ContentType="application/vnd.openxmlformats-officedocument.drawingml.chart+xml"/>
  <Override PartName="/xl/drawings/drawing126.xml" ContentType="application/vnd.openxmlformats-officedocument.drawingml.chartshapes+xml"/>
  <Override PartName="/xl/charts/chart124.xml" ContentType="application/vnd.openxmlformats-officedocument.drawingml.chart+xml"/>
  <Override PartName="/xl/drawings/drawing127.xml" ContentType="application/vnd.openxmlformats-officedocument.drawingml.chartshapes+xml"/>
  <Override PartName="/xl/charts/chart125.xml" ContentType="application/vnd.openxmlformats-officedocument.drawingml.chart+xml"/>
  <Override PartName="/xl/drawings/drawing128.xml" ContentType="application/vnd.openxmlformats-officedocument.drawingml.chartshapes+xml"/>
  <Override PartName="/xl/charts/chart126.xml" ContentType="application/vnd.openxmlformats-officedocument.drawingml.chart+xml"/>
  <Override PartName="/xl/drawings/drawing129.xml" ContentType="application/vnd.openxmlformats-officedocument.drawingml.chartshapes+xml"/>
  <Override PartName="/xl/charts/chart127.xml" ContentType="application/vnd.openxmlformats-officedocument.drawingml.chart+xml"/>
  <Override PartName="/xl/drawings/drawing130.xml" ContentType="application/vnd.openxmlformats-officedocument.drawingml.chartshapes+xml"/>
  <Override PartName="/xl/charts/chart128.xml" ContentType="application/vnd.openxmlformats-officedocument.drawingml.chart+xml"/>
  <Override PartName="/xl/drawings/drawing131.xml" ContentType="application/vnd.openxmlformats-officedocument.drawingml.chartshapes+xml"/>
  <Override PartName="/xl/charts/chart129.xml" ContentType="application/vnd.openxmlformats-officedocument.drawingml.chart+xml"/>
  <Override PartName="/xl/drawings/drawing132.xml" ContentType="application/vnd.openxmlformats-officedocument.drawingml.chartshapes+xml"/>
  <Override PartName="/xl/charts/chart130.xml" ContentType="application/vnd.openxmlformats-officedocument.drawingml.chart+xml"/>
  <Override PartName="/xl/drawings/drawing13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907"/>
  <workbookPr codeName="ThisWorkbook"/>
  <mc:AlternateContent xmlns:mc="http://schemas.openxmlformats.org/markup-compatibility/2006">
    <mc:Choice Requires="x15">
      <x15ac:absPath xmlns:x15ac="http://schemas.microsoft.com/office/spreadsheetml/2010/11/ac" url="/Users/Paul/Dropbox/Fleet Forum/Solutions and tools/Delivery/Fleet Management Standards/Humanitarian Fleet Management Standards/"/>
    </mc:Choice>
  </mc:AlternateContent>
  <bookViews>
    <workbookView xWindow="480" yWindow="460" windowWidth="31080" windowHeight="18940"/>
  </bookViews>
  <sheets>
    <sheet name="Safety" sheetId="1" r:id="rId1"/>
    <sheet name="Environment" sheetId="2" r:id="rId2"/>
    <sheet name="Cost" sheetId="3" r:id="rId3"/>
    <sheet name="Effectiveness" sheetId="4" r:id="rId4"/>
    <sheet name="Vehicle data" sheetId="5" state="hidden" r:id="rId5"/>
    <sheet name="Sheet2" sheetId="6" state="hidden" r:id="rId6"/>
    <sheet name="Safety Graphs" sheetId="7" r:id="rId7"/>
    <sheet name="Environment Graphs" sheetId="8" r:id="rId8"/>
    <sheet name="Cost Graphs" sheetId="9" r:id="rId9"/>
    <sheet name="Effectiveness Graphs" sheetId="10" r:id="rId10"/>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O55" i="1" l="1"/>
  <c r="P25" i="1"/>
  <c r="V28" i="1"/>
  <c r="X18" i="2"/>
  <c r="O85" i="1"/>
  <c r="Q25" i="1"/>
  <c r="W28" i="1"/>
  <c r="Y18" i="2"/>
  <c r="O115" i="1"/>
  <c r="R25" i="1"/>
  <c r="X28" i="1"/>
  <c r="Z18" i="2"/>
  <c r="O25" i="1"/>
  <c r="U28" i="1"/>
  <c r="W18" i="2"/>
  <c r="AM118" i="1"/>
  <c r="AL118" i="1"/>
  <c r="AK118" i="1"/>
  <c r="AJ118" i="1"/>
  <c r="AI118" i="1"/>
  <c r="AH118" i="1"/>
  <c r="AG118" i="1"/>
  <c r="AF118" i="1"/>
  <c r="AE118" i="1"/>
  <c r="AD118" i="1"/>
  <c r="AC118" i="1"/>
  <c r="AB118" i="1"/>
  <c r="AM88" i="1"/>
  <c r="AL88" i="1"/>
  <c r="AK88" i="1"/>
  <c r="AJ88" i="1"/>
  <c r="AI88" i="1"/>
  <c r="AH88" i="1"/>
  <c r="AG88" i="1"/>
  <c r="AF88" i="1"/>
  <c r="AE88" i="1"/>
  <c r="AD88" i="1"/>
  <c r="AC88" i="1"/>
  <c r="AB88" i="1"/>
  <c r="AM58" i="1"/>
  <c r="AL58" i="1"/>
  <c r="AK58" i="1"/>
  <c r="AJ58" i="1"/>
  <c r="AI58" i="1"/>
  <c r="AH58" i="1"/>
  <c r="AG58" i="1"/>
  <c r="AF58" i="1"/>
  <c r="AE58" i="1"/>
  <c r="AD58" i="1"/>
  <c r="AC58" i="1"/>
  <c r="AB58" i="1"/>
  <c r="AC28" i="1"/>
  <c r="AD28" i="1"/>
  <c r="AE28" i="1"/>
  <c r="AF28" i="1"/>
  <c r="AG28" i="1"/>
  <c r="AH28" i="1"/>
  <c r="AI28" i="1"/>
  <c r="AJ28" i="1"/>
  <c r="AK28" i="1"/>
  <c r="AL28" i="1"/>
  <c r="AM28" i="1"/>
  <c r="AB28" i="1"/>
  <c r="O60" i="2"/>
  <c r="R9" i="2"/>
  <c r="X9" i="3"/>
  <c r="O9" i="3"/>
  <c r="AE48" i="4"/>
  <c r="AF48" i="4"/>
  <c r="AG48" i="4"/>
  <c r="AH48" i="4"/>
  <c r="AI48" i="4"/>
  <c r="AJ48" i="4"/>
  <c r="AK48" i="4"/>
  <c r="AL48" i="4"/>
  <c r="AM48" i="4"/>
  <c r="AN48" i="4"/>
  <c r="AO48" i="4"/>
  <c r="AD48" i="4"/>
  <c r="AE35" i="4"/>
  <c r="AF35" i="4"/>
  <c r="AG35" i="4"/>
  <c r="AH35" i="4"/>
  <c r="AI35" i="4"/>
  <c r="AJ35" i="4"/>
  <c r="AK35" i="4"/>
  <c r="AL35" i="4"/>
  <c r="AM35" i="4"/>
  <c r="AN35" i="4"/>
  <c r="AO35" i="4"/>
  <c r="AD35" i="4"/>
  <c r="AE22" i="4"/>
  <c r="AF22" i="4"/>
  <c r="AG22" i="4"/>
  <c r="AH22" i="4"/>
  <c r="AI22" i="4"/>
  <c r="AJ22" i="4"/>
  <c r="AK22" i="4"/>
  <c r="AL22" i="4"/>
  <c r="AM22" i="4"/>
  <c r="AN22" i="4"/>
  <c r="AO22" i="4"/>
  <c r="AD22" i="4"/>
  <c r="AE9" i="4"/>
  <c r="AF9" i="4"/>
  <c r="AG9" i="4"/>
  <c r="AH9" i="4"/>
  <c r="AI9" i="4"/>
  <c r="AJ9" i="4"/>
  <c r="AK9" i="4"/>
  <c r="AL9" i="4"/>
  <c r="AM9" i="4"/>
  <c r="AN9" i="4"/>
  <c r="AO9" i="4"/>
  <c r="AD9" i="4"/>
  <c r="R48" i="4"/>
  <c r="R35" i="4"/>
  <c r="R22" i="4"/>
  <c r="R9" i="4"/>
  <c r="R49" i="4"/>
  <c r="S47" i="4"/>
  <c r="T47" i="4"/>
  <c r="U47" i="4"/>
  <c r="R47" i="4"/>
  <c r="R45" i="4"/>
  <c r="R44" i="4"/>
  <c r="R36" i="4"/>
  <c r="R34" i="4"/>
  <c r="R32" i="4"/>
  <c r="R31" i="4"/>
  <c r="R23" i="4"/>
  <c r="R21" i="4"/>
  <c r="R19" i="4"/>
  <c r="R18" i="4"/>
  <c r="X14" i="4"/>
  <c r="AE47" i="4"/>
  <c r="AF47" i="4"/>
  <c r="AG47" i="4"/>
  <c r="AH47" i="4"/>
  <c r="AI47" i="4"/>
  <c r="AJ47" i="4"/>
  <c r="AK47" i="4"/>
  <c r="AL47" i="4"/>
  <c r="AM47" i="4"/>
  <c r="AN47" i="4"/>
  <c r="AO47" i="4"/>
  <c r="AD47" i="4"/>
  <c r="AO45" i="4"/>
  <c r="AN45" i="4"/>
  <c r="AM45" i="4"/>
  <c r="AL45" i="4"/>
  <c r="AK45" i="4"/>
  <c r="AJ45" i="4"/>
  <c r="AI45" i="4"/>
  <c r="AH45" i="4"/>
  <c r="AG45" i="4"/>
  <c r="AF45" i="4"/>
  <c r="AE45" i="4"/>
  <c r="AD45" i="4"/>
  <c r="AO44" i="4"/>
  <c r="AN44" i="4"/>
  <c r="AM44" i="4"/>
  <c r="AL44" i="4"/>
  <c r="AK44" i="4"/>
  <c r="AJ44" i="4"/>
  <c r="AI44" i="4"/>
  <c r="AH44" i="4"/>
  <c r="AG44" i="4"/>
  <c r="AF44" i="4"/>
  <c r="AE44" i="4"/>
  <c r="AD44" i="4"/>
  <c r="AE34" i="4"/>
  <c r="AF34" i="4"/>
  <c r="AG34" i="4"/>
  <c r="AH34" i="4"/>
  <c r="AI34" i="4"/>
  <c r="AJ34" i="4"/>
  <c r="AK34" i="4"/>
  <c r="AL34" i="4"/>
  <c r="AM34" i="4"/>
  <c r="AN34" i="4"/>
  <c r="AO34" i="4"/>
  <c r="AD34" i="4"/>
  <c r="AO32" i="4"/>
  <c r="AN32" i="4"/>
  <c r="AM32" i="4"/>
  <c r="AL32" i="4"/>
  <c r="AK32" i="4"/>
  <c r="AJ32" i="4"/>
  <c r="AI32" i="4"/>
  <c r="AH32" i="4"/>
  <c r="AG32" i="4"/>
  <c r="AF32" i="4"/>
  <c r="AE32" i="4"/>
  <c r="AD32" i="4"/>
  <c r="AO31" i="4"/>
  <c r="AN31" i="4"/>
  <c r="AM31" i="4"/>
  <c r="AL31" i="4"/>
  <c r="AK31" i="4"/>
  <c r="AJ31" i="4"/>
  <c r="AI31" i="4"/>
  <c r="AH31" i="4"/>
  <c r="AG31" i="4"/>
  <c r="AF31" i="4"/>
  <c r="AE31" i="4"/>
  <c r="AD31" i="4"/>
  <c r="AE21" i="4"/>
  <c r="AF21" i="4"/>
  <c r="AG21" i="4"/>
  <c r="AH21" i="4"/>
  <c r="AI21" i="4"/>
  <c r="AJ21" i="4"/>
  <c r="AK21" i="4"/>
  <c r="AL21" i="4"/>
  <c r="AM21" i="4"/>
  <c r="AN21" i="4"/>
  <c r="AO21" i="4"/>
  <c r="AD21" i="4"/>
  <c r="AO19" i="4"/>
  <c r="AN19" i="4"/>
  <c r="AM19" i="4"/>
  <c r="AL19" i="4"/>
  <c r="AK19" i="4"/>
  <c r="AJ19" i="4"/>
  <c r="AI19" i="4"/>
  <c r="AH19" i="4"/>
  <c r="AG19" i="4"/>
  <c r="AF19" i="4"/>
  <c r="AE19" i="4"/>
  <c r="AD19" i="4"/>
  <c r="AO18" i="4"/>
  <c r="AN18" i="4"/>
  <c r="AM18" i="4"/>
  <c r="AL18" i="4"/>
  <c r="AK18" i="4"/>
  <c r="AJ18" i="4"/>
  <c r="AI18" i="4"/>
  <c r="AH18" i="4"/>
  <c r="AG18" i="4"/>
  <c r="AF18" i="4"/>
  <c r="AE18" i="4"/>
  <c r="AD18" i="4"/>
  <c r="AE8" i="4"/>
  <c r="AF8" i="4"/>
  <c r="AG8" i="4"/>
  <c r="AH8" i="4"/>
  <c r="AI8" i="4"/>
  <c r="AJ8" i="4"/>
  <c r="AK8" i="4"/>
  <c r="AL8" i="4"/>
  <c r="AM8" i="4"/>
  <c r="AN8" i="4"/>
  <c r="AO8" i="4"/>
  <c r="AD8" i="4"/>
  <c r="AE6" i="4"/>
  <c r="AF6" i="4"/>
  <c r="AG6" i="4"/>
  <c r="AH6" i="4"/>
  <c r="AI6" i="4"/>
  <c r="AJ6" i="4"/>
  <c r="AK6" i="4"/>
  <c r="AL6" i="4"/>
  <c r="AM6" i="4"/>
  <c r="AN6" i="4"/>
  <c r="AO6" i="4"/>
  <c r="AD6" i="4"/>
  <c r="AE5" i="4"/>
  <c r="AF5" i="4"/>
  <c r="AG5" i="4"/>
  <c r="AH5" i="4"/>
  <c r="AI5" i="4"/>
  <c r="AJ5" i="4"/>
  <c r="AK5" i="4"/>
  <c r="AL5" i="4"/>
  <c r="AM5" i="4"/>
  <c r="AN5" i="4"/>
  <c r="AO5" i="4"/>
  <c r="AD5" i="4"/>
  <c r="AB95" i="3"/>
  <c r="AC95" i="3"/>
  <c r="AD95" i="3"/>
  <c r="AE95" i="3"/>
  <c r="AF95" i="3"/>
  <c r="AG95" i="3"/>
  <c r="AH95" i="3"/>
  <c r="AI95" i="3"/>
  <c r="AJ95" i="3"/>
  <c r="AK95" i="3"/>
  <c r="AL95" i="3"/>
  <c r="AA95" i="3"/>
  <c r="AB94" i="3"/>
  <c r="AC94" i="3"/>
  <c r="AD94" i="3"/>
  <c r="AE94" i="3"/>
  <c r="AF94" i="3"/>
  <c r="AG94" i="3"/>
  <c r="AH94" i="3"/>
  <c r="AI94" i="3"/>
  <c r="AJ94" i="3"/>
  <c r="AK94" i="3"/>
  <c r="AL94" i="3"/>
  <c r="AA94" i="3"/>
  <c r="AB93" i="3"/>
  <c r="AC93" i="3"/>
  <c r="AD93" i="3"/>
  <c r="AE93" i="3"/>
  <c r="AF93" i="3"/>
  <c r="AG93" i="3"/>
  <c r="AH93" i="3"/>
  <c r="AI93" i="3"/>
  <c r="AJ93" i="3"/>
  <c r="AK93" i="3"/>
  <c r="AL93" i="3"/>
  <c r="AA93" i="3"/>
  <c r="AB81" i="3"/>
  <c r="AC81" i="3"/>
  <c r="AD81" i="3"/>
  <c r="AE81" i="3"/>
  <c r="AF81" i="3"/>
  <c r="AG81" i="3"/>
  <c r="AH81" i="3"/>
  <c r="AI81" i="3"/>
  <c r="AJ81" i="3"/>
  <c r="AK81" i="3"/>
  <c r="AL81" i="3"/>
  <c r="AA81" i="3"/>
  <c r="AB80" i="3"/>
  <c r="AC80" i="3"/>
  <c r="AD80" i="3"/>
  <c r="AE80" i="3"/>
  <c r="AF80" i="3"/>
  <c r="AG80" i="3"/>
  <c r="AH80" i="3"/>
  <c r="AI80" i="3"/>
  <c r="AJ80" i="3"/>
  <c r="AK80" i="3"/>
  <c r="AL80" i="3"/>
  <c r="AA80" i="3"/>
  <c r="AB77" i="3"/>
  <c r="AC77" i="3"/>
  <c r="AD77" i="3"/>
  <c r="AE77" i="3"/>
  <c r="AF77" i="3"/>
  <c r="AG77" i="3"/>
  <c r="AH77" i="3"/>
  <c r="AI77" i="3"/>
  <c r="AJ77" i="3"/>
  <c r="AK77" i="3"/>
  <c r="AL77" i="3"/>
  <c r="AA77" i="3"/>
  <c r="AL96" i="3"/>
  <c r="AK96" i="3"/>
  <c r="AJ96" i="3"/>
  <c r="AI96" i="3"/>
  <c r="AH96" i="3"/>
  <c r="AG96" i="3"/>
  <c r="AF96" i="3"/>
  <c r="AE96" i="3"/>
  <c r="AD96" i="3"/>
  <c r="AC96" i="3"/>
  <c r="AB96" i="3"/>
  <c r="AA96" i="3"/>
  <c r="AB71" i="3"/>
  <c r="AC71" i="3"/>
  <c r="AD71" i="3"/>
  <c r="AE71" i="3"/>
  <c r="AF71" i="3"/>
  <c r="AG71" i="3"/>
  <c r="AH71" i="3"/>
  <c r="AI71" i="3"/>
  <c r="AJ71" i="3"/>
  <c r="AK71" i="3"/>
  <c r="AL71" i="3"/>
  <c r="AA71" i="3"/>
  <c r="AB70" i="3"/>
  <c r="AC70" i="3"/>
  <c r="AD70" i="3"/>
  <c r="AE70" i="3"/>
  <c r="AF70" i="3"/>
  <c r="AG70" i="3"/>
  <c r="AH70" i="3"/>
  <c r="AI70" i="3"/>
  <c r="AJ70" i="3"/>
  <c r="AK70" i="3"/>
  <c r="AL70" i="3"/>
  <c r="AA70" i="3"/>
  <c r="AB69" i="3"/>
  <c r="AC69" i="3"/>
  <c r="AD69" i="3"/>
  <c r="AE69" i="3"/>
  <c r="AF69" i="3"/>
  <c r="AG69" i="3"/>
  <c r="AH69" i="3"/>
  <c r="AI69" i="3"/>
  <c r="AJ69" i="3"/>
  <c r="AK69" i="3"/>
  <c r="AL69" i="3"/>
  <c r="AA69" i="3"/>
  <c r="AB45" i="3"/>
  <c r="AC45" i="3"/>
  <c r="AD45" i="3"/>
  <c r="AE45" i="3"/>
  <c r="AF45" i="3"/>
  <c r="AG45" i="3"/>
  <c r="AH45" i="3"/>
  <c r="AI45" i="3"/>
  <c r="AJ45" i="3"/>
  <c r="AK45" i="3"/>
  <c r="AL45" i="3"/>
  <c r="AA45" i="3"/>
  <c r="AB57" i="3"/>
  <c r="AC57" i="3"/>
  <c r="AD57" i="3"/>
  <c r="AE57" i="3"/>
  <c r="AF57" i="3"/>
  <c r="AG57" i="3"/>
  <c r="AH57" i="3"/>
  <c r="AI57" i="3"/>
  <c r="AJ57" i="3"/>
  <c r="AK57" i="3"/>
  <c r="AL57" i="3"/>
  <c r="AA57" i="3"/>
  <c r="AB56" i="3"/>
  <c r="AC56" i="3"/>
  <c r="AD56" i="3"/>
  <c r="AE56" i="3"/>
  <c r="AF56" i="3"/>
  <c r="AG56" i="3"/>
  <c r="AH56" i="3"/>
  <c r="AI56" i="3"/>
  <c r="AJ56" i="3"/>
  <c r="AK56" i="3"/>
  <c r="AL56" i="3"/>
  <c r="AA56" i="3"/>
  <c r="AB53" i="3"/>
  <c r="AC53" i="3"/>
  <c r="AD53" i="3"/>
  <c r="AE53" i="3"/>
  <c r="AF53" i="3"/>
  <c r="AG53" i="3"/>
  <c r="AH53" i="3"/>
  <c r="AI53" i="3"/>
  <c r="AJ53" i="3"/>
  <c r="AK53" i="3"/>
  <c r="AL53" i="3"/>
  <c r="AA53" i="3"/>
  <c r="AL72" i="3"/>
  <c r="AK72" i="3"/>
  <c r="AJ72" i="3"/>
  <c r="AI72" i="3"/>
  <c r="AH72" i="3"/>
  <c r="AG72" i="3"/>
  <c r="AF72" i="3"/>
  <c r="AE72" i="3"/>
  <c r="AD72" i="3"/>
  <c r="AC72" i="3"/>
  <c r="AB72" i="3"/>
  <c r="AA72" i="3"/>
  <c r="AB47" i="3"/>
  <c r="AC47" i="3"/>
  <c r="AD47" i="3"/>
  <c r="AE47" i="3"/>
  <c r="AF47" i="3"/>
  <c r="AG47" i="3"/>
  <c r="AH47" i="3"/>
  <c r="AI47" i="3"/>
  <c r="AJ47" i="3"/>
  <c r="AK47" i="3"/>
  <c r="AL47" i="3"/>
  <c r="AA47" i="3"/>
  <c r="AB46" i="3"/>
  <c r="AC46" i="3"/>
  <c r="AD46" i="3"/>
  <c r="AE46" i="3"/>
  <c r="AF46" i="3"/>
  <c r="AG46" i="3"/>
  <c r="AH46" i="3"/>
  <c r="AI46" i="3"/>
  <c r="AJ46" i="3"/>
  <c r="AK46" i="3"/>
  <c r="AL46" i="3"/>
  <c r="AA46" i="3"/>
  <c r="AB33" i="3"/>
  <c r="AC33" i="3"/>
  <c r="AD33" i="3"/>
  <c r="AE33" i="3"/>
  <c r="AF33" i="3"/>
  <c r="AG33" i="3"/>
  <c r="AH33" i="3"/>
  <c r="AI33" i="3"/>
  <c r="AJ33" i="3"/>
  <c r="AK33" i="3"/>
  <c r="AL33" i="3"/>
  <c r="AA33" i="3"/>
  <c r="AB32" i="3"/>
  <c r="AC32" i="3"/>
  <c r="AD32" i="3"/>
  <c r="AE32" i="3"/>
  <c r="AF32" i="3"/>
  <c r="AG32" i="3"/>
  <c r="AH32" i="3"/>
  <c r="AI32" i="3"/>
  <c r="AJ32" i="3"/>
  <c r="AK32" i="3"/>
  <c r="AL32" i="3"/>
  <c r="AA32" i="3"/>
  <c r="AB29" i="3"/>
  <c r="AC29" i="3"/>
  <c r="AD29" i="3"/>
  <c r="AE29" i="3"/>
  <c r="AF29" i="3"/>
  <c r="AG29" i="3"/>
  <c r="AH29" i="3"/>
  <c r="AI29" i="3"/>
  <c r="AJ29" i="3"/>
  <c r="AK29" i="3"/>
  <c r="AL29" i="3"/>
  <c r="AA29" i="3"/>
  <c r="AL48" i="3"/>
  <c r="AK48" i="3"/>
  <c r="AJ48" i="3"/>
  <c r="AI48" i="3"/>
  <c r="AH48" i="3"/>
  <c r="AG48" i="3"/>
  <c r="AF48" i="3"/>
  <c r="AE48" i="3"/>
  <c r="AD48" i="3"/>
  <c r="AC48" i="3"/>
  <c r="AB48" i="3"/>
  <c r="AA48" i="3"/>
  <c r="AB24" i="3"/>
  <c r="AC24" i="3"/>
  <c r="AD24" i="3"/>
  <c r="AE24" i="3"/>
  <c r="AF24" i="3"/>
  <c r="AG24" i="3"/>
  <c r="AH24" i="3"/>
  <c r="AI24" i="3"/>
  <c r="AJ24" i="3"/>
  <c r="AK24" i="3"/>
  <c r="AL24" i="3"/>
  <c r="AA24" i="3"/>
  <c r="AB23" i="3"/>
  <c r="AC23" i="3"/>
  <c r="AD23" i="3"/>
  <c r="AE23" i="3"/>
  <c r="AF23" i="3"/>
  <c r="AG23" i="3"/>
  <c r="AH23" i="3"/>
  <c r="AI23" i="3"/>
  <c r="AJ23" i="3"/>
  <c r="AK23" i="3"/>
  <c r="AL23" i="3"/>
  <c r="AA23" i="3"/>
  <c r="AB22" i="3"/>
  <c r="AC22" i="3"/>
  <c r="AD22" i="3"/>
  <c r="AE22" i="3"/>
  <c r="AF22" i="3"/>
  <c r="AG22" i="3"/>
  <c r="AH22" i="3"/>
  <c r="AI22" i="3"/>
  <c r="AJ22" i="3"/>
  <c r="AK22" i="3"/>
  <c r="AL22" i="3"/>
  <c r="AA22" i="3"/>
  <c r="AB21" i="3"/>
  <c r="AC21" i="3"/>
  <c r="AD21" i="3"/>
  <c r="AE21" i="3"/>
  <c r="AF21" i="3"/>
  <c r="AG21" i="3"/>
  <c r="AH21" i="3"/>
  <c r="AI21" i="3"/>
  <c r="AJ21" i="3"/>
  <c r="AK21" i="3"/>
  <c r="AL21" i="3"/>
  <c r="AA21" i="3"/>
  <c r="AB9" i="3"/>
  <c r="AC9" i="3"/>
  <c r="AD9" i="3"/>
  <c r="AE9" i="3"/>
  <c r="AF9" i="3"/>
  <c r="AG9" i="3"/>
  <c r="AH9" i="3"/>
  <c r="AI9" i="3"/>
  <c r="AJ9" i="3"/>
  <c r="AK9" i="3"/>
  <c r="AL9" i="3"/>
  <c r="AA9" i="3"/>
  <c r="AB8" i="3"/>
  <c r="AC8" i="3"/>
  <c r="AD8" i="3"/>
  <c r="AE8" i="3"/>
  <c r="AF8" i="3"/>
  <c r="AG8" i="3"/>
  <c r="AH8" i="3"/>
  <c r="AI8" i="3"/>
  <c r="AJ8" i="3"/>
  <c r="AK8" i="3"/>
  <c r="AL8" i="3"/>
  <c r="AA8" i="3"/>
  <c r="AB5" i="3"/>
  <c r="AC5" i="3"/>
  <c r="AD5" i="3"/>
  <c r="AE5" i="3"/>
  <c r="AF5" i="3"/>
  <c r="AG5" i="3"/>
  <c r="AH5" i="3"/>
  <c r="AI5" i="3"/>
  <c r="AJ5" i="3"/>
  <c r="AK5" i="3"/>
  <c r="AL5" i="3"/>
  <c r="AA5" i="3"/>
  <c r="AC65" i="2"/>
  <c r="AD65" i="2"/>
  <c r="AE65" i="2"/>
  <c r="AF65" i="2"/>
  <c r="AG65" i="2"/>
  <c r="AH65" i="2"/>
  <c r="AI65" i="2"/>
  <c r="AJ65" i="2"/>
  <c r="AK65" i="2"/>
  <c r="AL65" i="2"/>
  <c r="AM65" i="2"/>
  <c r="AN65" i="2"/>
  <c r="AC66" i="2"/>
  <c r="AD66" i="2"/>
  <c r="AE66" i="2"/>
  <c r="AF66" i="2"/>
  <c r="AG66" i="2"/>
  <c r="AH66" i="2"/>
  <c r="AI66" i="2"/>
  <c r="AJ66" i="2"/>
  <c r="AK66" i="2"/>
  <c r="AL66" i="2"/>
  <c r="AM66" i="2"/>
  <c r="AN66" i="2"/>
  <c r="AD64" i="2"/>
  <c r="AE64" i="2"/>
  <c r="AF64" i="2"/>
  <c r="AG64" i="2"/>
  <c r="AH64" i="2"/>
  <c r="AI64" i="2"/>
  <c r="AJ64" i="2"/>
  <c r="AK64" i="2"/>
  <c r="AL64" i="2"/>
  <c r="AM64" i="2"/>
  <c r="AN64" i="2"/>
  <c r="AC64" i="2"/>
  <c r="AC48" i="2"/>
  <c r="AD48" i="2"/>
  <c r="AE48" i="2"/>
  <c r="AF48" i="2"/>
  <c r="AG48" i="2"/>
  <c r="AH48" i="2"/>
  <c r="AI48" i="2"/>
  <c r="AJ48" i="2"/>
  <c r="AK48" i="2"/>
  <c r="AL48" i="2"/>
  <c r="AM48" i="2"/>
  <c r="AN48" i="2"/>
  <c r="AC49" i="2"/>
  <c r="AD49" i="2"/>
  <c r="AE49" i="2"/>
  <c r="AF49" i="2"/>
  <c r="AG49" i="2"/>
  <c r="AH49" i="2"/>
  <c r="AI49" i="2"/>
  <c r="AJ49" i="2"/>
  <c r="AK49" i="2"/>
  <c r="AL49" i="2"/>
  <c r="AM49" i="2"/>
  <c r="AN49" i="2"/>
  <c r="AD47" i="2"/>
  <c r="AE47" i="2"/>
  <c r="AF47" i="2"/>
  <c r="AG47" i="2"/>
  <c r="AH47" i="2"/>
  <c r="AI47" i="2"/>
  <c r="AJ47" i="2"/>
  <c r="AK47" i="2"/>
  <c r="AL47" i="2"/>
  <c r="AM47" i="2"/>
  <c r="AN47" i="2"/>
  <c r="AC47" i="2"/>
  <c r="AC31" i="2"/>
  <c r="AD31" i="2"/>
  <c r="AE31" i="2"/>
  <c r="AF31" i="2"/>
  <c r="AG31" i="2"/>
  <c r="AH31" i="2"/>
  <c r="AI31" i="2"/>
  <c r="AJ31" i="2"/>
  <c r="AK31" i="2"/>
  <c r="AL31" i="2"/>
  <c r="AM31" i="2"/>
  <c r="AN31" i="2"/>
  <c r="AC32" i="2"/>
  <c r="AD32" i="2"/>
  <c r="AE32" i="2"/>
  <c r="AF32" i="2"/>
  <c r="AG32" i="2"/>
  <c r="AH32" i="2"/>
  <c r="AI32" i="2"/>
  <c r="AJ32" i="2"/>
  <c r="AK32" i="2"/>
  <c r="AL32" i="2"/>
  <c r="AM32" i="2"/>
  <c r="AN32" i="2"/>
  <c r="AD30" i="2"/>
  <c r="AE30" i="2"/>
  <c r="AF30" i="2"/>
  <c r="AG30" i="2"/>
  <c r="AH30" i="2"/>
  <c r="AI30" i="2"/>
  <c r="AJ30" i="2"/>
  <c r="AK30" i="2"/>
  <c r="AL30" i="2"/>
  <c r="AM30" i="2"/>
  <c r="AN30" i="2"/>
  <c r="AC30" i="2"/>
  <c r="AN61" i="2"/>
  <c r="AM61" i="2"/>
  <c r="AL61" i="2"/>
  <c r="AK61" i="2"/>
  <c r="AJ61" i="2"/>
  <c r="AI61" i="2"/>
  <c r="AH61" i="2"/>
  <c r="AG61" i="2"/>
  <c r="AF61" i="2"/>
  <c r="AE61" i="2"/>
  <c r="AD61" i="2"/>
  <c r="AC61" i="2"/>
  <c r="AN60" i="2"/>
  <c r="AM60" i="2"/>
  <c r="AL60" i="2"/>
  <c r="AK60" i="2"/>
  <c r="AJ60" i="2"/>
  <c r="AI60" i="2"/>
  <c r="AH60" i="2"/>
  <c r="AG60" i="2"/>
  <c r="AF60" i="2"/>
  <c r="AE60" i="2"/>
  <c r="AD60" i="2"/>
  <c r="AC60" i="2"/>
  <c r="AN58" i="2"/>
  <c r="AM58" i="2"/>
  <c r="AL58" i="2"/>
  <c r="AK58" i="2"/>
  <c r="AJ58" i="2"/>
  <c r="AI58" i="2"/>
  <c r="AH58" i="2"/>
  <c r="AG58" i="2"/>
  <c r="AF58" i="2"/>
  <c r="AE58" i="2"/>
  <c r="AD58" i="2"/>
  <c r="AC58" i="2"/>
  <c r="AN57" i="2"/>
  <c r="AM57" i="2"/>
  <c r="AL57" i="2"/>
  <c r="AK57" i="2"/>
  <c r="AJ57" i="2"/>
  <c r="AI57" i="2"/>
  <c r="AH57" i="2"/>
  <c r="AG57" i="2"/>
  <c r="AF57" i="2"/>
  <c r="AE57" i="2"/>
  <c r="AD57" i="2"/>
  <c r="AC57" i="2"/>
  <c r="AN56" i="2"/>
  <c r="AM56" i="2"/>
  <c r="AL56" i="2"/>
  <c r="AK56" i="2"/>
  <c r="AJ56" i="2"/>
  <c r="AI56" i="2"/>
  <c r="AH56" i="2"/>
  <c r="AG56" i="2"/>
  <c r="AF56" i="2"/>
  <c r="AE56" i="2"/>
  <c r="AD56" i="2"/>
  <c r="AC56" i="2"/>
  <c r="AN44" i="2"/>
  <c r="AM44" i="2"/>
  <c r="AL44" i="2"/>
  <c r="AK44" i="2"/>
  <c r="AJ44" i="2"/>
  <c r="AI44" i="2"/>
  <c r="AH44" i="2"/>
  <c r="AG44" i="2"/>
  <c r="AF44" i="2"/>
  <c r="AE44" i="2"/>
  <c r="AD44" i="2"/>
  <c r="AC44" i="2"/>
  <c r="AN43" i="2"/>
  <c r="AM43" i="2"/>
  <c r="AL43" i="2"/>
  <c r="AK43" i="2"/>
  <c r="AJ43" i="2"/>
  <c r="AI43" i="2"/>
  <c r="AH43" i="2"/>
  <c r="AG43" i="2"/>
  <c r="AF43" i="2"/>
  <c r="AE43" i="2"/>
  <c r="AD43" i="2"/>
  <c r="AC43" i="2"/>
  <c r="AN41" i="2"/>
  <c r="AM41" i="2"/>
  <c r="AL41" i="2"/>
  <c r="AK41" i="2"/>
  <c r="AJ41" i="2"/>
  <c r="AI41" i="2"/>
  <c r="AH41" i="2"/>
  <c r="AG41" i="2"/>
  <c r="AF41" i="2"/>
  <c r="AE41" i="2"/>
  <c r="AD41" i="2"/>
  <c r="AC41" i="2"/>
  <c r="AN40" i="2"/>
  <c r="AM40" i="2"/>
  <c r="AL40" i="2"/>
  <c r="AK40" i="2"/>
  <c r="AJ40" i="2"/>
  <c r="AI40" i="2"/>
  <c r="AH40" i="2"/>
  <c r="AG40" i="2"/>
  <c r="AF40" i="2"/>
  <c r="AE40" i="2"/>
  <c r="AD40" i="2"/>
  <c r="AC40" i="2"/>
  <c r="AN39" i="2"/>
  <c r="AM39" i="2"/>
  <c r="AL39" i="2"/>
  <c r="AK39" i="2"/>
  <c r="AJ39" i="2"/>
  <c r="AI39" i="2"/>
  <c r="AH39" i="2"/>
  <c r="AG39" i="2"/>
  <c r="AF39" i="2"/>
  <c r="AE39" i="2"/>
  <c r="AD39" i="2"/>
  <c r="AC39" i="2"/>
  <c r="AN27" i="2"/>
  <c r="AM27" i="2"/>
  <c r="AL27" i="2"/>
  <c r="AK27" i="2"/>
  <c r="AJ27" i="2"/>
  <c r="AI27" i="2"/>
  <c r="AH27" i="2"/>
  <c r="AG27" i="2"/>
  <c r="AF27" i="2"/>
  <c r="AE27" i="2"/>
  <c r="AD27" i="2"/>
  <c r="AC27" i="2"/>
  <c r="AN26" i="2"/>
  <c r="AM26" i="2"/>
  <c r="AL26" i="2"/>
  <c r="AK26" i="2"/>
  <c r="AJ26" i="2"/>
  <c r="AI26" i="2"/>
  <c r="AH26" i="2"/>
  <c r="AG26" i="2"/>
  <c r="AF26" i="2"/>
  <c r="AE26" i="2"/>
  <c r="AD26" i="2"/>
  <c r="AC26" i="2"/>
  <c r="AN24" i="2"/>
  <c r="AM24" i="2"/>
  <c r="AL24" i="2"/>
  <c r="AK24" i="2"/>
  <c r="AJ24" i="2"/>
  <c r="AI24" i="2"/>
  <c r="AH24" i="2"/>
  <c r="AG24" i="2"/>
  <c r="AF24" i="2"/>
  <c r="AE24" i="2"/>
  <c r="AD24" i="2"/>
  <c r="AC24" i="2"/>
  <c r="AN23" i="2"/>
  <c r="AM23" i="2"/>
  <c r="AL23" i="2"/>
  <c r="AK23" i="2"/>
  <c r="AJ23" i="2"/>
  <c r="AI23" i="2"/>
  <c r="AH23" i="2"/>
  <c r="AG23" i="2"/>
  <c r="AF23" i="2"/>
  <c r="AE23" i="2"/>
  <c r="AD23" i="2"/>
  <c r="AC23" i="2"/>
  <c r="AN22" i="2"/>
  <c r="AM22" i="2"/>
  <c r="AL22" i="2"/>
  <c r="AK22" i="2"/>
  <c r="AJ22" i="2"/>
  <c r="AI22" i="2"/>
  <c r="AH22" i="2"/>
  <c r="AG22" i="2"/>
  <c r="AF22" i="2"/>
  <c r="AE22" i="2"/>
  <c r="AD22" i="2"/>
  <c r="AC22" i="2"/>
  <c r="AD15" i="2"/>
  <c r="AE15" i="2"/>
  <c r="AF15" i="2"/>
  <c r="AG15" i="2"/>
  <c r="AH15" i="2"/>
  <c r="AI15" i="2"/>
  <c r="AJ15" i="2"/>
  <c r="AK15" i="2"/>
  <c r="AL15" i="2"/>
  <c r="AM15" i="2"/>
  <c r="AN15" i="2"/>
  <c r="AC15" i="2"/>
  <c r="AD14" i="2"/>
  <c r="AE14" i="2"/>
  <c r="AF14" i="2"/>
  <c r="AG14" i="2"/>
  <c r="AH14" i="2"/>
  <c r="AI14" i="2"/>
  <c r="AJ14" i="2"/>
  <c r="AK14" i="2"/>
  <c r="AL14" i="2"/>
  <c r="AM14" i="2"/>
  <c r="AN14" i="2"/>
  <c r="AC14" i="2"/>
  <c r="AD13" i="2"/>
  <c r="AE13" i="2"/>
  <c r="AF13" i="2"/>
  <c r="AG13" i="2"/>
  <c r="AH13" i="2"/>
  <c r="AI13" i="2"/>
  <c r="AJ13" i="2"/>
  <c r="AK13" i="2"/>
  <c r="AL13" i="2"/>
  <c r="AM13" i="2"/>
  <c r="AN13" i="2"/>
  <c r="AC13" i="2"/>
  <c r="AD10" i="2"/>
  <c r="AE10" i="2"/>
  <c r="AF10" i="2"/>
  <c r="AG10" i="2"/>
  <c r="AH10" i="2"/>
  <c r="AI10" i="2"/>
  <c r="AJ10" i="2"/>
  <c r="AK10" i="2"/>
  <c r="AL10" i="2"/>
  <c r="AM10" i="2"/>
  <c r="AN10" i="2"/>
  <c r="AC10" i="2"/>
  <c r="AD9" i="2"/>
  <c r="AE9" i="2"/>
  <c r="AF9" i="2"/>
  <c r="AG9" i="2"/>
  <c r="AH9" i="2"/>
  <c r="AI9" i="2"/>
  <c r="AJ9" i="2"/>
  <c r="AK9" i="2"/>
  <c r="AL9" i="2"/>
  <c r="AM9" i="2"/>
  <c r="AN9" i="2"/>
  <c r="AC9" i="2"/>
  <c r="AD7" i="2"/>
  <c r="AE7" i="2"/>
  <c r="AF7" i="2"/>
  <c r="AG7" i="2"/>
  <c r="AH7" i="2"/>
  <c r="AI7" i="2"/>
  <c r="AJ7" i="2"/>
  <c r="AK7" i="2"/>
  <c r="AL7" i="2"/>
  <c r="AM7" i="2"/>
  <c r="AN7" i="2"/>
  <c r="AC7" i="2"/>
  <c r="AD6" i="2"/>
  <c r="AE6" i="2"/>
  <c r="AF6" i="2"/>
  <c r="AG6" i="2"/>
  <c r="AH6" i="2"/>
  <c r="AI6" i="2"/>
  <c r="AJ6" i="2"/>
  <c r="AK6" i="2"/>
  <c r="AL6" i="2"/>
  <c r="AM6" i="2"/>
  <c r="AN6" i="2"/>
  <c r="AC6" i="2"/>
  <c r="AD5" i="2"/>
  <c r="AE5" i="2"/>
  <c r="AF5" i="2"/>
  <c r="AG5" i="2"/>
  <c r="AH5" i="2"/>
  <c r="AI5" i="2"/>
  <c r="AJ5" i="2"/>
  <c r="AK5" i="2"/>
  <c r="AL5" i="2"/>
  <c r="AM5" i="2"/>
  <c r="AN5" i="2"/>
  <c r="AC5" i="2"/>
  <c r="AB113" i="1"/>
  <c r="AC113" i="1"/>
  <c r="AD113" i="1"/>
  <c r="AE113" i="1"/>
  <c r="AF113" i="1"/>
  <c r="AG113" i="1"/>
  <c r="AH113" i="1"/>
  <c r="AI113" i="1"/>
  <c r="AJ113" i="1"/>
  <c r="AK113" i="1"/>
  <c r="AL113" i="1"/>
  <c r="AM113" i="1"/>
  <c r="AB114" i="1"/>
  <c r="AC114" i="1"/>
  <c r="AD114" i="1"/>
  <c r="AE114" i="1"/>
  <c r="AF114" i="1"/>
  <c r="AG114" i="1"/>
  <c r="AH114" i="1"/>
  <c r="AI114" i="1"/>
  <c r="AJ114" i="1"/>
  <c r="AK114" i="1"/>
  <c r="AL114" i="1"/>
  <c r="AM114" i="1"/>
  <c r="AC112" i="1"/>
  <c r="AD112" i="1"/>
  <c r="AE112" i="1"/>
  <c r="AF112" i="1"/>
  <c r="AG112" i="1"/>
  <c r="AH112" i="1"/>
  <c r="AI112" i="1"/>
  <c r="AJ112" i="1"/>
  <c r="AK112" i="1"/>
  <c r="AL112" i="1"/>
  <c r="AM112" i="1"/>
  <c r="AB112" i="1"/>
  <c r="AB83" i="1"/>
  <c r="AC83" i="1"/>
  <c r="AD83" i="1"/>
  <c r="AE83" i="1"/>
  <c r="AF83" i="1"/>
  <c r="AG83" i="1"/>
  <c r="AH83" i="1"/>
  <c r="AI83" i="1"/>
  <c r="AJ83" i="1"/>
  <c r="AK83" i="1"/>
  <c r="AL83" i="1"/>
  <c r="AM83" i="1"/>
  <c r="AB84" i="1"/>
  <c r="AC84" i="1"/>
  <c r="AD84" i="1"/>
  <c r="AE84" i="1"/>
  <c r="AF84" i="1"/>
  <c r="AG84" i="1"/>
  <c r="AH84" i="1"/>
  <c r="AI84" i="1"/>
  <c r="AJ84" i="1"/>
  <c r="AK84" i="1"/>
  <c r="AL84" i="1"/>
  <c r="AM84" i="1"/>
  <c r="AC82" i="1"/>
  <c r="AD82" i="1"/>
  <c r="AE82" i="1"/>
  <c r="AF82" i="1"/>
  <c r="AG82" i="1"/>
  <c r="AH82" i="1"/>
  <c r="AI82" i="1"/>
  <c r="AJ82" i="1"/>
  <c r="AK82" i="1"/>
  <c r="AL82" i="1"/>
  <c r="AM82" i="1"/>
  <c r="AB82" i="1"/>
  <c r="AB53" i="1"/>
  <c r="AC53" i="1"/>
  <c r="AD53" i="1"/>
  <c r="AE53" i="1"/>
  <c r="AF53" i="1"/>
  <c r="AG53" i="1"/>
  <c r="AH53" i="1"/>
  <c r="AI53" i="1"/>
  <c r="AJ53" i="1"/>
  <c r="AK53" i="1"/>
  <c r="AL53" i="1"/>
  <c r="AM53" i="1"/>
  <c r="AB54" i="1"/>
  <c r="AC54" i="1"/>
  <c r="AD54" i="1"/>
  <c r="AE54" i="1"/>
  <c r="AF54" i="1"/>
  <c r="AG54" i="1"/>
  <c r="AH54" i="1"/>
  <c r="AI54" i="1"/>
  <c r="AJ54" i="1"/>
  <c r="AK54" i="1"/>
  <c r="AL54" i="1"/>
  <c r="AM54" i="1"/>
  <c r="AC52" i="1"/>
  <c r="AD52" i="1"/>
  <c r="AE52" i="1"/>
  <c r="AF52" i="1"/>
  <c r="AG52" i="1"/>
  <c r="AH52" i="1"/>
  <c r="AI52" i="1"/>
  <c r="AJ52" i="1"/>
  <c r="AK52" i="1"/>
  <c r="AL52" i="1"/>
  <c r="AM52" i="1"/>
  <c r="AB52" i="1"/>
  <c r="AB23" i="1"/>
  <c r="AC23" i="1"/>
  <c r="AD23" i="1"/>
  <c r="AE23" i="1"/>
  <c r="AF23" i="1"/>
  <c r="AG23" i="1"/>
  <c r="AH23" i="1"/>
  <c r="AI23" i="1"/>
  <c r="AJ23" i="1"/>
  <c r="AK23" i="1"/>
  <c r="AL23" i="1"/>
  <c r="AB24" i="1"/>
  <c r="AC24" i="1"/>
  <c r="AD24" i="1"/>
  <c r="AE24" i="1"/>
  <c r="AF24" i="1"/>
  <c r="AG24" i="1"/>
  <c r="AH24" i="1"/>
  <c r="AI24" i="1"/>
  <c r="AJ24" i="1"/>
  <c r="AK24" i="1"/>
  <c r="AL24" i="1"/>
  <c r="AC22" i="1"/>
  <c r="AD22" i="1"/>
  <c r="AE22" i="1"/>
  <c r="AF22" i="1"/>
  <c r="AG22" i="1"/>
  <c r="AH22" i="1"/>
  <c r="AI22" i="1"/>
  <c r="AJ22" i="1"/>
  <c r="AK22" i="1"/>
  <c r="AL22" i="1"/>
  <c r="AB22" i="1"/>
  <c r="AM119" i="1"/>
  <c r="AL119" i="1"/>
  <c r="AK119" i="1"/>
  <c r="AJ119" i="1"/>
  <c r="AI119" i="1"/>
  <c r="AH119" i="1"/>
  <c r="AG119" i="1"/>
  <c r="AF119" i="1"/>
  <c r="AE119" i="1"/>
  <c r="AD119" i="1"/>
  <c r="AC119" i="1"/>
  <c r="AB119" i="1"/>
  <c r="AM117" i="1"/>
  <c r="AL117" i="1"/>
  <c r="AK117" i="1"/>
  <c r="AJ117" i="1"/>
  <c r="AI117" i="1"/>
  <c r="AH117" i="1"/>
  <c r="AG117" i="1"/>
  <c r="AF117" i="1"/>
  <c r="AE117" i="1"/>
  <c r="AD117" i="1"/>
  <c r="AC117" i="1"/>
  <c r="AB117" i="1"/>
  <c r="AM116" i="1"/>
  <c r="AL116" i="1"/>
  <c r="AK116" i="1"/>
  <c r="AJ116" i="1"/>
  <c r="AI116" i="1"/>
  <c r="AH116" i="1"/>
  <c r="AG116" i="1"/>
  <c r="AF116" i="1"/>
  <c r="AE116" i="1"/>
  <c r="AD116" i="1"/>
  <c r="AC116" i="1"/>
  <c r="AB116" i="1"/>
  <c r="AM115" i="1"/>
  <c r="AL115" i="1"/>
  <c r="AK115" i="1"/>
  <c r="AJ115" i="1"/>
  <c r="AI115" i="1"/>
  <c r="AH115" i="1"/>
  <c r="AG115" i="1"/>
  <c r="AF115" i="1"/>
  <c r="AE115" i="1"/>
  <c r="AD115" i="1"/>
  <c r="AC115" i="1"/>
  <c r="AB115" i="1"/>
  <c r="AM111" i="1"/>
  <c r="AL111" i="1"/>
  <c r="AK111" i="1"/>
  <c r="AJ111" i="1"/>
  <c r="AI111" i="1"/>
  <c r="AH111" i="1"/>
  <c r="AG111" i="1"/>
  <c r="AF111" i="1"/>
  <c r="AE111" i="1"/>
  <c r="AD111" i="1"/>
  <c r="AC111" i="1"/>
  <c r="AB111" i="1"/>
  <c r="AM110" i="1"/>
  <c r="AL110" i="1"/>
  <c r="AK110" i="1"/>
  <c r="AJ110" i="1"/>
  <c r="AI110" i="1"/>
  <c r="AH110" i="1"/>
  <c r="AG110" i="1"/>
  <c r="AF110" i="1"/>
  <c r="AE110" i="1"/>
  <c r="AD110" i="1"/>
  <c r="AC110" i="1"/>
  <c r="AB110" i="1"/>
  <c r="AM109" i="1"/>
  <c r="AL109" i="1"/>
  <c r="AK109" i="1"/>
  <c r="AJ109" i="1"/>
  <c r="AI109" i="1"/>
  <c r="AH109" i="1"/>
  <c r="AG109" i="1"/>
  <c r="AF109" i="1"/>
  <c r="AE109" i="1"/>
  <c r="AD109" i="1"/>
  <c r="AC109" i="1"/>
  <c r="AB109" i="1"/>
  <c r="AM105" i="1"/>
  <c r="AL105" i="1"/>
  <c r="AK105" i="1"/>
  <c r="AJ105" i="1"/>
  <c r="AI105" i="1"/>
  <c r="AH105" i="1"/>
  <c r="AG105" i="1"/>
  <c r="AF105" i="1"/>
  <c r="AE105" i="1"/>
  <c r="AD105" i="1"/>
  <c r="AC105" i="1"/>
  <c r="AB105" i="1"/>
  <c r="AM104" i="1"/>
  <c r="AL104" i="1"/>
  <c r="AK104" i="1"/>
  <c r="AJ104" i="1"/>
  <c r="AI104" i="1"/>
  <c r="AH104" i="1"/>
  <c r="AG104" i="1"/>
  <c r="AF104" i="1"/>
  <c r="AE104" i="1"/>
  <c r="AD104" i="1"/>
  <c r="AC104" i="1"/>
  <c r="AB104" i="1"/>
  <c r="AM103" i="1"/>
  <c r="AM106" i="1"/>
  <c r="AL103" i="1"/>
  <c r="AL106" i="1"/>
  <c r="AK103" i="1"/>
  <c r="AK106" i="1"/>
  <c r="AJ103" i="1"/>
  <c r="AJ106" i="1"/>
  <c r="AI103" i="1"/>
  <c r="AI106" i="1"/>
  <c r="AH103" i="1"/>
  <c r="AH106" i="1"/>
  <c r="AG103" i="1"/>
  <c r="AG106" i="1"/>
  <c r="AF103" i="1"/>
  <c r="AF106" i="1"/>
  <c r="AE103" i="1"/>
  <c r="AE106" i="1"/>
  <c r="AD103" i="1"/>
  <c r="AD106" i="1"/>
  <c r="AC103" i="1"/>
  <c r="AC106" i="1"/>
  <c r="AB103" i="1"/>
  <c r="AB106" i="1"/>
  <c r="AM102" i="1"/>
  <c r="AL102" i="1"/>
  <c r="AK102" i="1"/>
  <c r="AJ102" i="1"/>
  <c r="AI102" i="1"/>
  <c r="AH102" i="1"/>
  <c r="AG102" i="1"/>
  <c r="AF102" i="1"/>
  <c r="AE102" i="1"/>
  <c r="AD102" i="1"/>
  <c r="AC102" i="1"/>
  <c r="AB102" i="1"/>
  <c r="AM101" i="1"/>
  <c r="AL101" i="1"/>
  <c r="AK101" i="1"/>
  <c r="AJ101" i="1"/>
  <c r="AI101" i="1"/>
  <c r="AH101" i="1"/>
  <c r="AG101" i="1"/>
  <c r="AF101" i="1"/>
  <c r="AE101" i="1"/>
  <c r="AD101" i="1"/>
  <c r="AC101" i="1"/>
  <c r="AB101" i="1"/>
  <c r="AM100" i="1"/>
  <c r="AL100" i="1"/>
  <c r="AK100" i="1"/>
  <c r="AJ100" i="1"/>
  <c r="AI100" i="1"/>
  <c r="AH100" i="1"/>
  <c r="AG100" i="1"/>
  <c r="AF100" i="1"/>
  <c r="AE100" i="1"/>
  <c r="AD100" i="1"/>
  <c r="AC100" i="1"/>
  <c r="AB100" i="1"/>
  <c r="AM89" i="1"/>
  <c r="AL89" i="1"/>
  <c r="AK89" i="1"/>
  <c r="AJ89" i="1"/>
  <c r="AI89" i="1"/>
  <c r="AH89" i="1"/>
  <c r="AG89" i="1"/>
  <c r="AF89" i="1"/>
  <c r="AE89" i="1"/>
  <c r="AD89" i="1"/>
  <c r="AC89" i="1"/>
  <c r="AB89" i="1"/>
  <c r="AM87" i="1"/>
  <c r="AL87" i="1"/>
  <c r="AK87" i="1"/>
  <c r="AJ87" i="1"/>
  <c r="AI87" i="1"/>
  <c r="AH87" i="1"/>
  <c r="AG87" i="1"/>
  <c r="AF87" i="1"/>
  <c r="AE87" i="1"/>
  <c r="AD87" i="1"/>
  <c r="AC87" i="1"/>
  <c r="AB87" i="1"/>
  <c r="AM86" i="1"/>
  <c r="AL86" i="1"/>
  <c r="AK86" i="1"/>
  <c r="AJ86" i="1"/>
  <c r="AI86" i="1"/>
  <c r="AH86" i="1"/>
  <c r="AG86" i="1"/>
  <c r="AF86" i="1"/>
  <c r="AE86" i="1"/>
  <c r="AD86" i="1"/>
  <c r="AC86" i="1"/>
  <c r="AB86" i="1"/>
  <c r="AM85" i="1"/>
  <c r="AL85" i="1"/>
  <c r="AK85" i="1"/>
  <c r="AJ85" i="1"/>
  <c r="AI85" i="1"/>
  <c r="AH85" i="1"/>
  <c r="AG85" i="1"/>
  <c r="AF85" i="1"/>
  <c r="AE85" i="1"/>
  <c r="AD85" i="1"/>
  <c r="AC85" i="1"/>
  <c r="AB85" i="1"/>
  <c r="AM81" i="1"/>
  <c r="AL81" i="1"/>
  <c r="AK81" i="1"/>
  <c r="AJ81" i="1"/>
  <c r="AI81" i="1"/>
  <c r="AH81" i="1"/>
  <c r="AG81" i="1"/>
  <c r="AF81" i="1"/>
  <c r="AE81" i="1"/>
  <c r="AD81" i="1"/>
  <c r="AC81" i="1"/>
  <c r="AB81" i="1"/>
  <c r="AM80" i="1"/>
  <c r="AL80" i="1"/>
  <c r="AK80" i="1"/>
  <c r="AJ80" i="1"/>
  <c r="AI80" i="1"/>
  <c r="AH80" i="1"/>
  <c r="AG80" i="1"/>
  <c r="AF80" i="1"/>
  <c r="AE80" i="1"/>
  <c r="AD80" i="1"/>
  <c r="AC80" i="1"/>
  <c r="AB80" i="1"/>
  <c r="AM79" i="1"/>
  <c r="AL79" i="1"/>
  <c r="AK79" i="1"/>
  <c r="AJ79" i="1"/>
  <c r="AI79" i="1"/>
  <c r="AH79" i="1"/>
  <c r="AG79" i="1"/>
  <c r="AF79" i="1"/>
  <c r="AE79" i="1"/>
  <c r="AD79" i="1"/>
  <c r="AC79" i="1"/>
  <c r="AB79" i="1"/>
  <c r="AM75" i="1"/>
  <c r="AL75" i="1"/>
  <c r="AK75" i="1"/>
  <c r="AJ75" i="1"/>
  <c r="AI75" i="1"/>
  <c r="AH75" i="1"/>
  <c r="AG75" i="1"/>
  <c r="AF75" i="1"/>
  <c r="AE75" i="1"/>
  <c r="AD75" i="1"/>
  <c r="AC75" i="1"/>
  <c r="AB75" i="1"/>
  <c r="AM74" i="1"/>
  <c r="AL74" i="1"/>
  <c r="AK74" i="1"/>
  <c r="AJ74" i="1"/>
  <c r="AI74" i="1"/>
  <c r="AH74" i="1"/>
  <c r="AG74" i="1"/>
  <c r="AF74" i="1"/>
  <c r="AE74" i="1"/>
  <c r="AD74" i="1"/>
  <c r="AC74" i="1"/>
  <c r="AB74" i="1"/>
  <c r="AM73" i="1"/>
  <c r="AM76" i="1"/>
  <c r="AL73" i="1"/>
  <c r="AL76" i="1"/>
  <c r="AK73" i="1"/>
  <c r="AK76" i="1"/>
  <c r="AJ73" i="1"/>
  <c r="AJ76" i="1"/>
  <c r="AI73" i="1"/>
  <c r="AI76" i="1"/>
  <c r="AH73" i="1"/>
  <c r="AH76" i="1"/>
  <c r="AG73" i="1"/>
  <c r="AG76" i="1"/>
  <c r="AF73" i="1"/>
  <c r="AF76" i="1"/>
  <c r="AE73" i="1"/>
  <c r="AE76" i="1"/>
  <c r="AD73" i="1"/>
  <c r="AD76" i="1"/>
  <c r="AC73" i="1"/>
  <c r="AC76" i="1"/>
  <c r="AB73" i="1"/>
  <c r="AB76" i="1"/>
  <c r="AM72" i="1"/>
  <c r="AL72" i="1"/>
  <c r="AK72" i="1"/>
  <c r="AJ72" i="1"/>
  <c r="AI72" i="1"/>
  <c r="AH72" i="1"/>
  <c r="AG72" i="1"/>
  <c r="AF72" i="1"/>
  <c r="AE72" i="1"/>
  <c r="AD72" i="1"/>
  <c r="AC72" i="1"/>
  <c r="AB72" i="1"/>
  <c r="AM71" i="1"/>
  <c r="AL71" i="1"/>
  <c r="AK71" i="1"/>
  <c r="AJ71" i="1"/>
  <c r="AI71" i="1"/>
  <c r="AH71" i="1"/>
  <c r="AG71" i="1"/>
  <c r="AF71" i="1"/>
  <c r="AE71" i="1"/>
  <c r="AD71" i="1"/>
  <c r="AC71" i="1"/>
  <c r="AB71" i="1"/>
  <c r="AM70" i="1"/>
  <c r="AL70" i="1"/>
  <c r="AK70" i="1"/>
  <c r="AJ70" i="1"/>
  <c r="AI70" i="1"/>
  <c r="AH70" i="1"/>
  <c r="AG70" i="1"/>
  <c r="AF70" i="1"/>
  <c r="AE70" i="1"/>
  <c r="AD70" i="1"/>
  <c r="AC70" i="1"/>
  <c r="AB70" i="1"/>
  <c r="AM59" i="1"/>
  <c r="AL59" i="1"/>
  <c r="AK59" i="1"/>
  <c r="AJ59" i="1"/>
  <c r="AI59" i="1"/>
  <c r="AH59" i="1"/>
  <c r="AG59" i="1"/>
  <c r="AF59" i="1"/>
  <c r="AE59" i="1"/>
  <c r="AD59" i="1"/>
  <c r="AC59" i="1"/>
  <c r="AB59" i="1"/>
  <c r="AM57" i="1"/>
  <c r="AL57" i="1"/>
  <c r="AK57" i="1"/>
  <c r="AJ57" i="1"/>
  <c r="AI57" i="1"/>
  <c r="AH57" i="1"/>
  <c r="AG57" i="1"/>
  <c r="AF57" i="1"/>
  <c r="AE57" i="1"/>
  <c r="AD57" i="1"/>
  <c r="AC57" i="1"/>
  <c r="AB57" i="1"/>
  <c r="AM56" i="1"/>
  <c r="AL56" i="1"/>
  <c r="AK56" i="1"/>
  <c r="AJ56" i="1"/>
  <c r="AI56" i="1"/>
  <c r="AH56" i="1"/>
  <c r="AG56" i="1"/>
  <c r="AF56" i="1"/>
  <c r="AE56" i="1"/>
  <c r="AD56" i="1"/>
  <c r="AC56" i="1"/>
  <c r="AB56" i="1"/>
  <c r="AM55" i="1"/>
  <c r="AL55" i="1"/>
  <c r="AK55" i="1"/>
  <c r="AJ55" i="1"/>
  <c r="AI55" i="1"/>
  <c r="AH55" i="1"/>
  <c r="AG55" i="1"/>
  <c r="AF55" i="1"/>
  <c r="AE55" i="1"/>
  <c r="AD55" i="1"/>
  <c r="AC55" i="1"/>
  <c r="AB55" i="1"/>
  <c r="AM51" i="1"/>
  <c r="AL51" i="1"/>
  <c r="AK51" i="1"/>
  <c r="AJ51" i="1"/>
  <c r="AI51" i="1"/>
  <c r="AH51" i="1"/>
  <c r="AG51" i="1"/>
  <c r="AF51" i="1"/>
  <c r="AE51" i="1"/>
  <c r="AD51" i="1"/>
  <c r="AC51" i="1"/>
  <c r="AB51" i="1"/>
  <c r="AM50" i="1"/>
  <c r="AL50" i="1"/>
  <c r="AK50" i="1"/>
  <c r="AJ50" i="1"/>
  <c r="AI50" i="1"/>
  <c r="AH50" i="1"/>
  <c r="AG50" i="1"/>
  <c r="AF50" i="1"/>
  <c r="AE50" i="1"/>
  <c r="AD50" i="1"/>
  <c r="AC50" i="1"/>
  <c r="AB50" i="1"/>
  <c r="AM49" i="1"/>
  <c r="AL49" i="1"/>
  <c r="AK49" i="1"/>
  <c r="AJ49" i="1"/>
  <c r="AI49" i="1"/>
  <c r="AH49" i="1"/>
  <c r="AG49" i="1"/>
  <c r="AF49" i="1"/>
  <c r="AE49" i="1"/>
  <c r="AD49" i="1"/>
  <c r="AC49" i="1"/>
  <c r="AB49" i="1"/>
  <c r="AM45" i="1"/>
  <c r="AL45" i="1"/>
  <c r="AK45" i="1"/>
  <c r="AJ45" i="1"/>
  <c r="AI45" i="1"/>
  <c r="AH45" i="1"/>
  <c r="AG45" i="1"/>
  <c r="AF45" i="1"/>
  <c r="AE45" i="1"/>
  <c r="AD45" i="1"/>
  <c r="AC45" i="1"/>
  <c r="AB45" i="1"/>
  <c r="AM44" i="1"/>
  <c r="AL44" i="1"/>
  <c r="AK44" i="1"/>
  <c r="AJ44" i="1"/>
  <c r="AI44" i="1"/>
  <c r="AH44" i="1"/>
  <c r="AG44" i="1"/>
  <c r="AF44" i="1"/>
  <c r="AE44" i="1"/>
  <c r="AD44" i="1"/>
  <c r="AC44" i="1"/>
  <c r="AB44" i="1"/>
  <c r="AM43" i="1"/>
  <c r="AM46" i="1"/>
  <c r="AL43" i="1"/>
  <c r="AL46" i="1"/>
  <c r="AK43" i="1"/>
  <c r="AK46" i="1"/>
  <c r="AJ43" i="1"/>
  <c r="AJ46" i="1"/>
  <c r="AI43" i="1"/>
  <c r="AI46" i="1"/>
  <c r="AH43" i="1"/>
  <c r="AH46" i="1"/>
  <c r="AG43" i="1"/>
  <c r="AG46" i="1"/>
  <c r="AF43" i="1"/>
  <c r="AF46" i="1"/>
  <c r="AE43" i="1"/>
  <c r="AE46" i="1"/>
  <c r="AD43" i="1"/>
  <c r="AD46" i="1"/>
  <c r="AC43" i="1"/>
  <c r="AC46" i="1"/>
  <c r="AB43" i="1"/>
  <c r="AB46" i="1"/>
  <c r="AM42" i="1"/>
  <c r="AL42" i="1"/>
  <c r="AK42" i="1"/>
  <c r="AJ42" i="1"/>
  <c r="AI42" i="1"/>
  <c r="AH42" i="1"/>
  <c r="AG42" i="1"/>
  <c r="AF42" i="1"/>
  <c r="AE42" i="1"/>
  <c r="AD42" i="1"/>
  <c r="AC42" i="1"/>
  <c r="AB42" i="1"/>
  <c r="AM41" i="1"/>
  <c r="AL41" i="1"/>
  <c r="AK41" i="1"/>
  <c r="AJ41" i="1"/>
  <c r="AI41" i="1"/>
  <c r="AH41" i="1"/>
  <c r="AG41" i="1"/>
  <c r="AF41" i="1"/>
  <c r="AE41" i="1"/>
  <c r="AD41" i="1"/>
  <c r="AC41" i="1"/>
  <c r="AB41" i="1"/>
  <c r="AM40" i="1"/>
  <c r="AL40" i="1"/>
  <c r="AK40" i="1"/>
  <c r="AJ40" i="1"/>
  <c r="AI40" i="1"/>
  <c r="AH40" i="1"/>
  <c r="AG40" i="1"/>
  <c r="AF40" i="1"/>
  <c r="AE40" i="1"/>
  <c r="AD40" i="1"/>
  <c r="AC40" i="1"/>
  <c r="AB40" i="1"/>
  <c r="AC29" i="1"/>
  <c r="AD29" i="1"/>
  <c r="AE29" i="1"/>
  <c r="AF29" i="1"/>
  <c r="AG29" i="1"/>
  <c r="AH29" i="1"/>
  <c r="AI29" i="1"/>
  <c r="AJ29" i="1"/>
  <c r="AK29" i="1"/>
  <c r="AL29" i="1"/>
  <c r="AM29" i="1"/>
  <c r="AB29" i="1"/>
  <c r="AC27" i="1"/>
  <c r="AD27" i="1"/>
  <c r="AE27" i="1"/>
  <c r="AF27" i="1"/>
  <c r="AG27" i="1"/>
  <c r="AH27" i="1"/>
  <c r="AI27" i="1"/>
  <c r="AJ27" i="1"/>
  <c r="AK27" i="1"/>
  <c r="AL27" i="1"/>
  <c r="AM27" i="1"/>
  <c r="AB27" i="1"/>
  <c r="AC26" i="1"/>
  <c r="AD26" i="1"/>
  <c r="AE26" i="1"/>
  <c r="AF26" i="1"/>
  <c r="AG26" i="1"/>
  <c r="AH26" i="1"/>
  <c r="AI26" i="1"/>
  <c r="AJ26" i="1"/>
  <c r="AK26" i="1"/>
  <c r="AL26" i="1"/>
  <c r="AM26" i="1"/>
  <c r="AB26" i="1"/>
  <c r="AC25" i="1"/>
  <c r="AD25" i="1"/>
  <c r="AE25" i="1"/>
  <c r="AF25" i="1"/>
  <c r="AG25" i="1"/>
  <c r="AH25" i="1"/>
  <c r="AI25" i="1"/>
  <c r="AJ25" i="1"/>
  <c r="AK25" i="1"/>
  <c r="AL25" i="1"/>
  <c r="AM25" i="1"/>
  <c r="AB25" i="1"/>
  <c r="AM24" i="1"/>
  <c r="AM23" i="1"/>
  <c r="AM20" i="1"/>
  <c r="AM21" i="1"/>
  <c r="AM22" i="1"/>
  <c r="AC21" i="1"/>
  <c r="AD21" i="1"/>
  <c r="AE21" i="1"/>
  <c r="AF21" i="1"/>
  <c r="AG21" i="1"/>
  <c r="AH21" i="1"/>
  <c r="AI21" i="1"/>
  <c r="AJ21" i="1"/>
  <c r="AK21" i="1"/>
  <c r="AL21" i="1"/>
  <c r="AB21" i="1"/>
  <c r="AC20" i="1"/>
  <c r="AD20" i="1"/>
  <c r="AE20" i="1"/>
  <c r="AF20" i="1"/>
  <c r="AG20" i="1"/>
  <c r="AH20" i="1"/>
  <c r="AI20" i="1"/>
  <c r="AJ20" i="1"/>
  <c r="AK20" i="1"/>
  <c r="AL20" i="1"/>
  <c r="AB20" i="1"/>
  <c r="AC19" i="1"/>
  <c r="AD19" i="1"/>
  <c r="AE19" i="1"/>
  <c r="AF19" i="1"/>
  <c r="AG19" i="1"/>
  <c r="AH19" i="1"/>
  <c r="AI19" i="1"/>
  <c r="AJ19" i="1"/>
  <c r="AK19" i="1"/>
  <c r="AL19" i="1"/>
  <c r="AM19" i="1"/>
  <c r="AB19" i="1"/>
  <c r="AB14" i="1"/>
  <c r="AC14" i="1"/>
  <c r="AD14" i="1"/>
  <c r="AE14" i="1"/>
  <c r="AF14" i="1"/>
  <c r="AG14" i="1"/>
  <c r="AH14" i="1"/>
  <c r="AI14" i="1"/>
  <c r="AJ14" i="1"/>
  <c r="AK14" i="1"/>
  <c r="AL14" i="1"/>
  <c r="AM14" i="1"/>
  <c r="AB15" i="1"/>
  <c r="AC15" i="1"/>
  <c r="AD15" i="1"/>
  <c r="AE15" i="1"/>
  <c r="AF15" i="1"/>
  <c r="AG15" i="1"/>
  <c r="AH15" i="1"/>
  <c r="AI15" i="1"/>
  <c r="AJ15" i="1"/>
  <c r="AK15" i="1"/>
  <c r="AL15" i="1"/>
  <c r="AM15" i="1"/>
  <c r="AC13" i="1"/>
  <c r="AC16" i="1"/>
  <c r="AD13" i="1"/>
  <c r="AD16" i="1"/>
  <c r="AE13" i="1"/>
  <c r="AE16" i="1"/>
  <c r="AF13" i="1"/>
  <c r="AF16" i="1"/>
  <c r="AG13" i="1"/>
  <c r="AG16" i="1"/>
  <c r="AH13" i="1"/>
  <c r="AH16" i="1"/>
  <c r="AI13" i="1"/>
  <c r="AI16" i="1"/>
  <c r="AJ13" i="1"/>
  <c r="AJ16" i="1"/>
  <c r="AK13" i="1"/>
  <c r="AK16" i="1"/>
  <c r="AL13" i="1"/>
  <c r="AL16" i="1"/>
  <c r="AM13" i="1"/>
  <c r="AM16" i="1"/>
  <c r="AB13" i="1"/>
  <c r="AB16" i="1"/>
  <c r="AC12" i="1"/>
  <c r="AD12" i="1"/>
  <c r="AE12" i="1"/>
  <c r="AF12" i="1"/>
  <c r="AG12" i="1"/>
  <c r="AH12" i="1"/>
  <c r="AI12" i="1"/>
  <c r="AJ12" i="1"/>
  <c r="AK12" i="1"/>
  <c r="AL12" i="1"/>
  <c r="AM12" i="1"/>
  <c r="AB12" i="1"/>
  <c r="AC11" i="1"/>
  <c r="AD11" i="1"/>
  <c r="AE11" i="1"/>
  <c r="AF11" i="1"/>
  <c r="AG11" i="1"/>
  <c r="AH11" i="1"/>
  <c r="AI11" i="1"/>
  <c r="AJ11" i="1"/>
  <c r="AK11" i="1"/>
  <c r="AL11" i="1"/>
  <c r="AM11" i="1"/>
  <c r="AB11" i="1"/>
  <c r="AC10" i="1"/>
  <c r="AD10" i="1"/>
  <c r="AE10" i="1"/>
  <c r="AF10" i="1"/>
  <c r="AG10" i="1"/>
  <c r="AH10" i="1"/>
  <c r="AI10" i="1"/>
  <c r="AJ10" i="1"/>
  <c r="AK10" i="1"/>
  <c r="AL10" i="1"/>
  <c r="AM10" i="1"/>
  <c r="AB10" i="1"/>
  <c r="I53" i="5"/>
  <c r="G53" i="5"/>
  <c r="I52" i="5"/>
  <c r="G52" i="5"/>
  <c r="G51" i="5"/>
  <c r="I51" i="5"/>
  <c r="G50" i="5"/>
  <c r="I50" i="5"/>
  <c r="G49" i="5"/>
  <c r="I49" i="5"/>
  <c r="G48" i="5"/>
  <c r="I48" i="5"/>
  <c r="G47" i="5"/>
  <c r="I47" i="5"/>
  <c r="G46" i="5"/>
  <c r="I46" i="5"/>
  <c r="G45" i="5"/>
  <c r="I45" i="5"/>
  <c r="G44" i="5"/>
  <c r="I44" i="5"/>
  <c r="G43" i="5"/>
  <c r="I43" i="5"/>
  <c r="G42" i="5"/>
  <c r="I42" i="5"/>
  <c r="G41" i="5"/>
  <c r="I41" i="5"/>
  <c r="G40" i="5"/>
  <c r="I40" i="5"/>
  <c r="G39" i="5"/>
  <c r="I39" i="5"/>
  <c r="G38" i="5"/>
  <c r="I38" i="5"/>
  <c r="G37" i="5"/>
  <c r="I37" i="5"/>
  <c r="G36" i="5"/>
  <c r="I36" i="5"/>
  <c r="G35" i="5"/>
  <c r="I35" i="5"/>
  <c r="G34" i="5"/>
  <c r="I34" i="5"/>
  <c r="G33" i="5"/>
  <c r="I33" i="5"/>
  <c r="G32" i="5"/>
  <c r="I32" i="5"/>
  <c r="G31" i="5"/>
  <c r="I31" i="5"/>
  <c r="G30" i="5"/>
  <c r="I30" i="5"/>
  <c r="G29" i="5"/>
  <c r="I29" i="5"/>
  <c r="G28" i="5"/>
  <c r="I28" i="5"/>
  <c r="G27" i="5"/>
  <c r="I27" i="5"/>
  <c r="G26" i="5"/>
  <c r="I26" i="5"/>
  <c r="G25" i="5"/>
  <c r="I25" i="5"/>
  <c r="G24" i="5"/>
  <c r="I24" i="5"/>
  <c r="G23" i="5"/>
  <c r="I23" i="5"/>
  <c r="G22" i="5"/>
  <c r="I22" i="5"/>
  <c r="G21" i="5"/>
  <c r="I21" i="5"/>
  <c r="G20" i="5"/>
  <c r="I20" i="5"/>
  <c r="G19" i="5"/>
  <c r="I19" i="5"/>
  <c r="G18" i="5"/>
  <c r="I18" i="5"/>
  <c r="G17" i="5"/>
  <c r="I17" i="5"/>
  <c r="G16" i="5"/>
  <c r="I16" i="5"/>
  <c r="G15" i="5"/>
  <c r="I15" i="5"/>
  <c r="G14" i="5"/>
  <c r="I14" i="5"/>
  <c r="G13" i="5"/>
  <c r="I13" i="5"/>
  <c r="G12" i="5"/>
  <c r="I12" i="5"/>
  <c r="G11" i="5"/>
  <c r="I11" i="5"/>
  <c r="G10" i="5"/>
  <c r="I10" i="5"/>
  <c r="G9" i="5"/>
  <c r="I9" i="5"/>
  <c r="G8" i="5"/>
  <c r="I8" i="5"/>
  <c r="G7" i="5"/>
  <c r="I7" i="5"/>
  <c r="G6" i="5"/>
  <c r="I6" i="5"/>
  <c r="G5" i="5"/>
  <c r="I5" i="5"/>
  <c r="G4" i="5"/>
  <c r="I4" i="5"/>
  <c r="U12" i="4"/>
  <c r="AA15" i="4"/>
  <c r="T12" i="4"/>
  <c r="Z15" i="4"/>
  <c r="S12" i="4"/>
  <c r="Y15" i="4"/>
  <c r="X15" i="4"/>
  <c r="U11" i="4"/>
  <c r="AA14" i="4"/>
  <c r="T11" i="4"/>
  <c r="Z14" i="4"/>
  <c r="S11" i="4"/>
  <c r="Y14" i="4"/>
  <c r="U10" i="4"/>
  <c r="T10" i="4"/>
  <c r="S10" i="4"/>
  <c r="R10" i="4"/>
  <c r="O96" i="1"/>
  <c r="R6" i="1"/>
  <c r="AA8" i="4"/>
  <c r="O36" i="1"/>
  <c r="P6" i="1"/>
  <c r="Y8" i="4"/>
  <c r="U8" i="4"/>
  <c r="T8" i="4"/>
  <c r="S8" i="4"/>
  <c r="R8" i="4"/>
  <c r="R5" i="1"/>
  <c r="AA6" i="4"/>
  <c r="P5" i="1"/>
  <c r="Y6" i="4"/>
  <c r="X6" i="4"/>
  <c r="U6" i="4"/>
  <c r="T6" i="4"/>
  <c r="S6" i="4"/>
  <c r="Y5" i="4"/>
  <c r="R6" i="4"/>
  <c r="X5" i="4"/>
  <c r="AA5" i="4"/>
  <c r="Z5" i="4"/>
  <c r="U5" i="4"/>
  <c r="T5" i="4"/>
  <c r="S5" i="4"/>
  <c r="R5" i="4"/>
  <c r="O95" i="3"/>
  <c r="O94" i="3"/>
  <c r="R22" i="3"/>
  <c r="O88" i="3"/>
  <c r="O87" i="3"/>
  <c r="O86" i="3"/>
  <c r="O85" i="3"/>
  <c r="O84" i="3"/>
  <c r="O83" i="3"/>
  <c r="O82" i="3"/>
  <c r="O81" i="3"/>
  <c r="O80" i="3"/>
  <c r="O79" i="3"/>
  <c r="O78" i="3"/>
  <c r="O77" i="3"/>
  <c r="O71" i="3"/>
  <c r="O70" i="3"/>
  <c r="O64" i="3"/>
  <c r="O63" i="3"/>
  <c r="O62" i="3"/>
  <c r="O61" i="3"/>
  <c r="O60" i="3"/>
  <c r="O59" i="3"/>
  <c r="O58" i="3"/>
  <c r="O57" i="3"/>
  <c r="O56" i="3"/>
  <c r="O55" i="3"/>
  <c r="O54" i="3"/>
  <c r="O53" i="3"/>
  <c r="O47" i="3"/>
  <c r="O46" i="3"/>
  <c r="P22" i="3"/>
  <c r="O40" i="3"/>
  <c r="O39" i="3"/>
  <c r="O38" i="3"/>
  <c r="O37" i="3"/>
  <c r="O36" i="3"/>
  <c r="O35" i="3"/>
  <c r="O34" i="3"/>
  <c r="O33" i="3"/>
  <c r="O32" i="3"/>
  <c r="O31" i="3"/>
  <c r="R5" i="3"/>
  <c r="R6" i="3"/>
  <c r="R7" i="3"/>
  <c r="R8" i="3"/>
  <c r="R9" i="3"/>
  <c r="R10" i="3"/>
  <c r="R11" i="3"/>
  <c r="R12" i="3"/>
  <c r="R13" i="3"/>
  <c r="R14" i="3"/>
  <c r="R15" i="3"/>
  <c r="R16" i="3"/>
  <c r="X30" i="3"/>
  <c r="Q5" i="3"/>
  <c r="Q6" i="3"/>
  <c r="Q7" i="3"/>
  <c r="Q8" i="3"/>
  <c r="Q9" i="3"/>
  <c r="Q10" i="3"/>
  <c r="Q11" i="3"/>
  <c r="Q12" i="3"/>
  <c r="Q13" i="3"/>
  <c r="Q14" i="3"/>
  <c r="Q15" i="3"/>
  <c r="Q16" i="3"/>
  <c r="W30" i="3"/>
  <c r="O29" i="3"/>
  <c r="P5" i="3"/>
  <c r="O30" i="3"/>
  <c r="P6" i="3"/>
  <c r="P7" i="3"/>
  <c r="P8" i="3"/>
  <c r="P9" i="3"/>
  <c r="P10" i="3"/>
  <c r="P11" i="3"/>
  <c r="P12" i="3"/>
  <c r="P13" i="3"/>
  <c r="P14" i="3"/>
  <c r="P15" i="3"/>
  <c r="P16" i="3"/>
  <c r="V30" i="3"/>
  <c r="X29" i="3"/>
  <c r="W29" i="3"/>
  <c r="V29" i="3"/>
  <c r="U29" i="3"/>
  <c r="X28" i="3"/>
  <c r="W28" i="3"/>
  <c r="V28" i="3"/>
  <c r="U28" i="3"/>
  <c r="X27" i="3"/>
  <c r="W27" i="3"/>
  <c r="V27" i="3"/>
  <c r="U27" i="3"/>
  <c r="O103" i="1"/>
  <c r="R13" i="1"/>
  <c r="X26" i="3"/>
  <c r="O43" i="1"/>
  <c r="P13" i="1"/>
  <c r="V26" i="3"/>
  <c r="O101" i="1"/>
  <c r="R11" i="1"/>
  <c r="X24" i="3"/>
  <c r="O41" i="1"/>
  <c r="P11" i="1"/>
  <c r="V24" i="3"/>
  <c r="R23" i="3"/>
  <c r="Q23" i="3"/>
  <c r="P23" i="3"/>
  <c r="O23" i="3"/>
  <c r="Q22" i="3"/>
  <c r="O22" i="3"/>
  <c r="O16" i="3"/>
  <c r="O15" i="3"/>
  <c r="O14" i="3"/>
  <c r="O13" i="3"/>
  <c r="W11" i="2"/>
  <c r="U12" i="3"/>
  <c r="O12" i="3"/>
  <c r="O11" i="3"/>
  <c r="O8" i="2"/>
  <c r="W9" i="2"/>
  <c r="U10" i="3"/>
  <c r="O10" i="3"/>
  <c r="O43" i="2"/>
  <c r="Q9" i="2"/>
  <c r="W9" i="3"/>
  <c r="O9" i="2"/>
  <c r="U9" i="3"/>
  <c r="U8" i="3"/>
  <c r="O8" i="3"/>
  <c r="X7" i="3"/>
  <c r="W7" i="3"/>
  <c r="V7" i="3"/>
  <c r="U7" i="3"/>
  <c r="O7" i="3"/>
  <c r="O5" i="3"/>
  <c r="O6" i="3"/>
  <c r="U30" i="3"/>
  <c r="O67" i="2"/>
  <c r="R16" i="2"/>
  <c r="O66" i="2"/>
  <c r="R15" i="2"/>
  <c r="O65" i="2"/>
  <c r="O64" i="2"/>
  <c r="O61" i="2"/>
  <c r="O59" i="2"/>
  <c r="O57" i="2"/>
  <c r="R6" i="2"/>
  <c r="O56" i="2"/>
  <c r="O50" i="2"/>
  <c r="Q16" i="2"/>
  <c r="O49" i="2"/>
  <c r="Q15" i="2"/>
  <c r="O48" i="2"/>
  <c r="Q14" i="2"/>
  <c r="O47" i="2"/>
  <c r="O44" i="2"/>
  <c r="O42" i="2"/>
  <c r="Q8" i="2"/>
  <c r="O40" i="2"/>
  <c r="O39" i="2"/>
  <c r="O33" i="2"/>
  <c r="P16" i="2"/>
  <c r="O32" i="2"/>
  <c r="O31" i="2"/>
  <c r="P14" i="2"/>
  <c r="O30" i="2"/>
  <c r="P13" i="2"/>
  <c r="X15" i="2"/>
  <c r="V16" i="3"/>
  <c r="O27" i="2"/>
  <c r="O26" i="2"/>
  <c r="O25" i="2"/>
  <c r="O23" i="2"/>
  <c r="P6" i="2"/>
  <c r="O22" i="2"/>
  <c r="Q28" i="1"/>
  <c r="Y19" i="2"/>
  <c r="W20" i="3"/>
  <c r="W19" i="2"/>
  <c r="U20" i="3"/>
  <c r="O16" i="2"/>
  <c r="P15" i="2"/>
  <c r="O15" i="2"/>
  <c r="R14" i="2"/>
  <c r="O14" i="2"/>
  <c r="R13" i="2"/>
  <c r="X23" i="3"/>
  <c r="Q13" i="2"/>
  <c r="Y15" i="2"/>
  <c r="W16" i="3"/>
  <c r="O13" i="2"/>
  <c r="W15" i="2"/>
  <c r="U16" i="3"/>
  <c r="W12" i="2"/>
  <c r="U13" i="3"/>
  <c r="R12" i="2"/>
  <c r="Z12" i="2"/>
  <c r="X13" i="3"/>
  <c r="Q12" i="2"/>
  <c r="Y12" i="2"/>
  <c r="W13" i="3"/>
  <c r="P12" i="2"/>
  <c r="X12" i="2"/>
  <c r="V13" i="3"/>
  <c r="R11" i="2"/>
  <c r="Z11" i="2"/>
  <c r="X12" i="3"/>
  <c r="Q11" i="2"/>
  <c r="Y11" i="2"/>
  <c r="W12" i="3"/>
  <c r="P11" i="2"/>
  <c r="X11" i="2"/>
  <c r="V12" i="3"/>
  <c r="Y10" i="2"/>
  <c r="W11" i="3"/>
  <c r="W10" i="2"/>
  <c r="U11" i="3"/>
  <c r="R10" i="2"/>
  <c r="Q10" i="2"/>
  <c r="P10" i="2"/>
  <c r="O10" i="2"/>
  <c r="W7" i="2"/>
  <c r="P9" i="2"/>
  <c r="X6" i="2"/>
  <c r="R8" i="2"/>
  <c r="X8" i="3"/>
  <c r="P8" i="2"/>
  <c r="X5" i="2"/>
  <c r="Z7" i="2"/>
  <c r="X7" i="2"/>
  <c r="R7" i="2"/>
  <c r="Q7" i="2"/>
  <c r="P7" i="2"/>
  <c r="Y6" i="2"/>
  <c r="W6" i="2"/>
  <c r="Q6" i="2"/>
  <c r="O6" i="2"/>
  <c r="W5" i="2"/>
  <c r="R5" i="2"/>
  <c r="Q5" i="2"/>
  <c r="P5" i="2"/>
  <c r="O5" i="2"/>
  <c r="O117" i="1"/>
  <c r="R27" i="1"/>
  <c r="X26" i="1"/>
  <c r="O116" i="1"/>
  <c r="O114" i="1"/>
  <c r="O113" i="1"/>
  <c r="R23" i="1"/>
  <c r="O112" i="1"/>
  <c r="O111" i="1"/>
  <c r="R21" i="1"/>
  <c r="O110" i="1"/>
  <c r="O109" i="1"/>
  <c r="R19" i="1"/>
  <c r="O108" i="1"/>
  <c r="O107" i="1"/>
  <c r="R17" i="1"/>
  <c r="O106" i="1"/>
  <c r="O105" i="1"/>
  <c r="R15" i="1"/>
  <c r="O102" i="1"/>
  <c r="R12" i="1"/>
  <c r="O100" i="1"/>
  <c r="R10" i="1"/>
  <c r="X27" i="1"/>
  <c r="O87" i="1"/>
  <c r="O86" i="1"/>
  <c r="O84" i="1"/>
  <c r="O83" i="1"/>
  <c r="O82" i="1"/>
  <c r="O81" i="1"/>
  <c r="O80" i="1"/>
  <c r="O79" i="1"/>
  <c r="O78" i="1"/>
  <c r="O77" i="1"/>
  <c r="O76" i="1"/>
  <c r="O75" i="1"/>
  <c r="O73" i="1"/>
  <c r="O72" i="1"/>
  <c r="O71" i="1"/>
  <c r="O70" i="1"/>
  <c r="O66" i="1"/>
  <c r="O57" i="1"/>
  <c r="P27" i="1"/>
  <c r="V26" i="1"/>
  <c r="O56" i="1"/>
  <c r="O54" i="1"/>
  <c r="P24" i="1"/>
  <c r="O53" i="1"/>
  <c r="P23" i="1"/>
  <c r="O52" i="1"/>
  <c r="O51" i="1"/>
  <c r="P21" i="1"/>
  <c r="O50" i="1"/>
  <c r="P20" i="1"/>
  <c r="O49" i="1"/>
  <c r="P19" i="1"/>
  <c r="O48" i="1"/>
  <c r="O47" i="1"/>
  <c r="P17" i="1"/>
  <c r="O46" i="1"/>
  <c r="P16" i="1"/>
  <c r="O45" i="1"/>
  <c r="P15" i="1"/>
  <c r="O42" i="1"/>
  <c r="P12" i="1"/>
  <c r="O40" i="1"/>
  <c r="P10" i="1"/>
  <c r="V27" i="1"/>
  <c r="W30" i="1"/>
  <c r="Z10" i="4"/>
  <c r="P28" i="1"/>
  <c r="V30" i="1"/>
  <c r="Y10" i="4"/>
  <c r="U30" i="1"/>
  <c r="X10" i="4"/>
  <c r="R30" i="1"/>
  <c r="Q30" i="1"/>
  <c r="P30" i="1"/>
  <c r="U29" i="1"/>
  <c r="R29" i="1"/>
  <c r="Q29" i="1"/>
  <c r="P29" i="1"/>
  <c r="V18" i="1"/>
  <c r="R28" i="1"/>
  <c r="Z19" i="2"/>
  <c r="X20" i="3"/>
  <c r="X19" i="2"/>
  <c r="V20" i="3"/>
  <c r="Q27" i="1"/>
  <c r="O27" i="1"/>
  <c r="U26" i="1"/>
  <c r="W26" i="1"/>
  <c r="R26" i="1"/>
  <c r="Q26" i="1"/>
  <c r="P26" i="1"/>
  <c r="O26" i="1"/>
  <c r="U25" i="1"/>
  <c r="X25" i="1"/>
  <c r="W25" i="1"/>
  <c r="V25" i="1"/>
  <c r="R24" i="1"/>
  <c r="Q24" i="1"/>
  <c r="O24" i="1"/>
  <c r="Q23" i="1"/>
  <c r="O23" i="1"/>
  <c r="R22" i="1"/>
  <c r="Q22" i="1"/>
  <c r="P22" i="1"/>
  <c r="O22" i="1"/>
  <c r="Q21" i="1"/>
  <c r="O21" i="1"/>
  <c r="R20" i="1"/>
  <c r="Q20" i="1"/>
  <c r="O20" i="1"/>
  <c r="Q19" i="1"/>
  <c r="O19" i="1"/>
  <c r="X18" i="1"/>
  <c r="W18" i="1"/>
  <c r="U18" i="1"/>
  <c r="R18" i="1"/>
  <c r="Q18" i="1"/>
  <c r="P18" i="1"/>
  <c r="O18" i="1"/>
  <c r="Q17" i="1"/>
  <c r="W24" i="1"/>
  <c r="O17" i="1"/>
  <c r="U24" i="1"/>
  <c r="U16" i="1"/>
  <c r="R16" i="1"/>
  <c r="X23" i="1"/>
  <c r="Q16" i="1"/>
  <c r="W23" i="1"/>
  <c r="O16" i="1"/>
  <c r="U23" i="1"/>
  <c r="U15" i="1"/>
  <c r="Q15" i="1"/>
  <c r="W22" i="1"/>
  <c r="Y17" i="2"/>
  <c r="W18" i="3"/>
  <c r="O15" i="1"/>
  <c r="U22" i="1"/>
  <c r="W17" i="2"/>
  <c r="U18" i="3"/>
  <c r="U14" i="1"/>
  <c r="U13" i="1"/>
  <c r="AA13" i="4"/>
  <c r="Q13" i="1"/>
  <c r="W26" i="3"/>
  <c r="Y13" i="4"/>
  <c r="O13" i="1"/>
  <c r="U26" i="3"/>
  <c r="X12" i="1"/>
  <c r="W12" i="1"/>
  <c r="V12" i="1"/>
  <c r="U12" i="1"/>
  <c r="Q12" i="1"/>
  <c r="W25" i="3"/>
  <c r="O12" i="1"/>
  <c r="U25" i="3"/>
  <c r="W11" i="1"/>
  <c r="U11" i="1"/>
  <c r="AA11" i="4"/>
  <c r="Q11" i="1"/>
  <c r="W24" i="3"/>
  <c r="Y11" i="4"/>
  <c r="O11" i="1"/>
  <c r="U24" i="3"/>
  <c r="X10" i="1"/>
  <c r="W10" i="1"/>
  <c r="V10" i="1"/>
  <c r="U10" i="1"/>
  <c r="Q10" i="1"/>
  <c r="Q6" i="1"/>
  <c r="W27" i="1"/>
  <c r="O10" i="1"/>
  <c r="AA9" i="4"/>
  <c r="Z8" i="4"/>
  <c r="O6" i="1"/>
  <c r="X8" i="4"/>
  <c r="X16" i="1"/>
  <c r="Q5" i="1"/>
  <c r="W15" i="1"/>
  <c r="V29" i="1"/>
  <c r="U27" i="1"/>
  <c r="Y9" i="4"/>
  <c r="Y7" i="2"/>
  <c r="W8" i="3"/>
  <c r="Y9" i="2"/>
  <c r="W10" i="3"/>
  <c r="Y5" i="2"/>
  <c r="Z5" i="2"/>
  <c r="Z6" i="2"/>
  <c r="X9" i="2"/>
  <c r="V10" i="3"/>
  <c r="X10" i="2"/>
  <c r="V11" i="3"/>
  <c r="V8" i="3"/>
  <c r="V9" i="3"/>
  <c r="Z9" i="2"/>
  <c r="X10" i="3"/>
  <c r="Z10" i="2"/>
  <c r="X11" i="3"/>
  <c r="V25" i="3"/>
  <c r="Y12" i="4"/>
  <c r="V11" i="1"/>
  <c r="V24" i="1"/>
  <c r="V21" i="1"/>
  <c r="AA12" i="4"/>
  <c r="X11" i="1"/>
  <c r="X25" i="3"/>
  <c r="X24" i="1"/>
  <c r="X21" i="1"/>
  <c r="X19" i="3"/>
  <c r="V22" i="1"/>
  <c r="X17" i="2"/>
  <c r="V18" i="3"/>
  <c r="V19" i="1"/>
  <c r="X16" i="2"/>
  <c r="V17" i="3"/>
  <c r="X22" i="1"/>
  <c r="Z17" i="2"/>
  <c r="X18" i="3"/>
  <c r="X19" i="1"/>
  <c r="Z16" i="2"/>
  <c r="X17" i="3"/>
  <c r="V23" i="1"/>
  <c r="V20" i="1"/>
  <c r="V19" i="3"/>
  <c r="W13" i="1"/>
  <c r="W16" i="1"/>
  <c r="U19" i="1"/>
  <c r="W16" i="2"/>
  <c r="U17" i="3"/>
  <c r="U20" i="1"/>
  <c r="U21" i="1"/>
  <c r="W29" i="1"/>
  <c r="X30" i="1"/>
  <c r="AA10" i="4"/>
  <c r="W19" i="3"/>
  <c r="W21" i="3"/>
  <c r="W22" i="3"/>
  <c r="Z9" i="4"/>
  <c r="X11" i="4"/>
  <c r="X12" i="4"/>
  <c r="X13" i="4"/>
  <c r="V13" i="1"/>
  <c r="V14" i="1"/>
  <c r="V15" i="1"/>
  <c r="V16" i="1"/>
  <c r="X29" i="1"/>
  <c r="U5" i="3"/>
  <c r="U23" i="3"/>
  <c r="Z6" i="4"/>
  <c r="W14" i="1"/>
  <c r="W19" i="1"/>
  <c r="Y16" i="2"/>
  <c r="W17" i="3"/>
  <c r="W20" i="1"/>
  <c r="W21" i="1"/>
  <c r="U19" i="3"/>
  <c r="W5" i="3"/>
  <c r="W23" i="3"/>
  <c r="Z11" i="4"/>
  <c r="Z12" i="4"/>
  <c r="Z13" i="4"/>
  <c r="X13" i="1"/>
  <c r="X14" i="1"/>
  <c r="X15" i="1"/>
  <c r="X20" i="1"/>
  <c r="U21" i="3"/>
  <c r="U22" i="3"/>
  <c r="X9" i="4"/>
  <c r="Z13" i="2"/>
  <c r="X14" i="3"/>
  <c r="Z14" i="2"/>
  <c r="X15" i="3"/>
  <c r="Z15" i="2"/>
  <c r="X16" i="3"/>
  <c r="W13" i="2"/>
  <c r="U14" i="3"/>
  <c r="W14" i="2"/>
  <c r="U15" i="3"/>
  <c r="V5" i="3"/>
  <c r="V21" i="3"/>
  <c r="V22" i="3"/>
  <c r="V23" i="3"/>
  <c r="X13" i="2"/>
  <c r="V14" i="3"/>
  <c r="X14" i="2"/>
  <c r="V15" i="3"/>
  <c r="Y13" i="2"/>
  <c r="W14" i="3"/>
  <c r="Y14" i="2"/>
  <c r="W15" i="3"/>
  <c r="X5" i="3"/>
  <c r="X21" i="3"/>
  <c r="X22" i="3"/>
</calcChain>
</file>

<file path=xl/comments1.xml><?xml version="1.0" encoding="utf-8"?>
<comments xmlns="http://schemas.openxmlformats.org/spreadsheetml/2006/main">
  <authors>
    <author>John</author>
  </authors>
  <commentList>
    <comment ref="B5" authorId="0">
      <text>
        <r>
          <rPr>
            <b/>
            <sz val="9"/>
            <color indexed="81"/>
            <rFont val="Tahoma"/>
            <family val="2"/>
            <charset val="161"/>
          </rPr>
          <t>John:</t>
        </r>
        <r>
          <rPr>
            <sz val="9"/>
            <color indexed="81"/>
            <rFont val="Tahoma"/>
            <family val="2"/>
            <charset val="161"/>
          </rPr>
          <t xml:space="preserve">
This should be less than 12 only when the data available coresspond e.g to the first 6 months. </t>
        </r>
      </text>
    </comment>
    <comment ref="B15" authorId="0">
      <text>
        <r>
          <rPr>
            <b/>
            <sz val="9"/>
            <color indexed="81"/>
            <rFont val="Tahoma"/>
            <family val="2"/>
            <charset val="161"/>
          </rPr>
          <t>John:</t>
        </r>
        <r>
          <rPr>
            <sz val="9"/>
            <color indexed="81"/>
            <rFont val="Tahoma"/>
            <family val="2"/>
            <charset val="161"/>
          </rPr>
          <t xml:space="preserve">
The number of drivers at the beginning of each month. E.g there are 12 drivers at the beginning of January and then 2 more are hired to start in February. February should have 14 drivers</t>
        </r>
      </text>
    </comment>
    <comment ref="B16" authorId="0">
      <text>
        <r>
          <rPr>
            <b/>
            <sz val="9"/>
            <color indexed="81"/>
            <rFont val="Tahoma"/>
            <family val="2"/>
            <charset val="161"/>
          </rPr>
          <t>John:</t>
        </r>
        <r>
          <rPr>
            <sz val="9"/>
            <color indexed="81"/>
            <rFont val="Tahoma"/>
            <family val="2"/>
            <charset val="161"/>
          </rPr>
          <t xml:space="preserve">
At the beginning of each month. Refers to the staff of the Regional, National, or local office, not only the Fleet-related staff.</t>
        </r>
      </text>
    </comment>
    <comment ref="B17" authorId="0">
      <text>
        <r>
          <rPr>
            <b/>
            <sz val="9"/>
            <color indexed="81"/>
            <rFont val="Tahoma"/>
            <family val="2"/>
            <charset val="161"/>
          </rPr>
          <t>John:</t>
        </r>
        <r>
          <rPr>
            <sz val="9"/>
            <color indexed="81"/>
            <rFont val="Tahoma"/>
            <family val="2"/>
            <charset val="161"/>
          </rPr>
          <t xml:space="preserve">
At the beinning of each month.Refers to the staff of the Regional, National, or local office, not only the Fleet-related staff.    </t>
        </r>
      </text>
    </comment>
    <comment ref="B18" authorId="0">
      <text>
        <r>
          <rPr>
            <b/>
            <sz val="9"/>
            <color indexed="81"/>
            <rFont val="Tahoma"/>
            <family val="2"/>
            <charset val="161"/>
          </rPr>
          <t>John:</t>
        </r>
        <r>
          <rPr>
            <sz val="9"/>
            <color indexed="81"/>
            <rFont val="Tahoma"/>
            <family val="2"/>
            <charset val="161"/>
          </rPr>
          <t xml:space="preserve">
At the beginning of each month. It refers to drivers that have received training on road and safety at least once. 
For example, if a driver, who never had such training, attends seminars on road and safety in March, from April and on he will be considered as trained driver. This is for the S2.1 PI. 
If the same driver goes for seminars again in the future, this new training will not affect S2.1, but S3.1.
</t>
        </r>
      </text>
    </comment>
    <comment ref="B19" authorId="0">
      <text>
        <r>
          <rPr>
            <b/>
            <sz val="9"/>
            <color indexed="81"/>
            <rFont val="Tahoma"/>
            <family val="2"/>
            <charset val="161"/>
          </rPr>
          <t>John:</t>
        </r>
        <r>
          <rPr>
            <sz val="9"/>
            <color indexed="81"/>
            <rFont val="Tahoma"/>
            <family val="2"/>
            <charset val="161"/>
          </rPr>
          <t xml:space="preserve">
Similar to driver's training. See above</t>
        </r>
      </text>
    </comment>
    <comment ref="B20" authorId="0">
      <text>
        <r>
          <rPr>
            <b/>
            <sz val="9"/>
            <color indexed="81"/>
            <rFont val="Tahoma"/>
            <family val="2"/>
            <charset val="161"/>
          </rPr>
          <t>John:</t>
        </r>
        <r>
          <rPr>
            <sz val="9"/>
            <color indexed="81"/>
            <rFont val="Tahoma"/>
            <family val="2"/>
            <charset val="161"/>
          </rPr>
          <t xml:space="preserve">
Similar to driver's training. See above</t>
        </r>
      </text>
    </comment>
    <comment ref="B21" authorId="0">
      <text>
        <r>
          <rPr>
            <b/>
            <sz val="9"/>
            <color indexed="81"/>
            <rFont val="Tahoma"/>
            <family val="2"/>
            <charset val="161"/>
          </rPr>
          <t>John:</t>
        </r>
        <r>
          <rPr>
            <sz val="9"/>
            <color indexed="81"/>
            <rFont val="Tahoma"/>
            <family val="2"/>
            <charset val="161"/>
          </rPr>
          <t xml:space="preserve">
This should be monthly average per driver. If 10 out of 12 drivers participated in a 5-hour course in January this makes 5*10/12=4,16h</t>
        </r>
      </text>
    </comment>
    <comment ref="B22" authorId="0">
      <text>
        <r>
          <rPr>
            <b/>
            <sz val="9"/>
            <color indexed="81"/>
            <rFont val="Tahoma"/>
            <family val="2"/>
            <charset val="161"/>
          </rPr>
          <t>John:</t>
        </r>
        <r>
          <rPr>
            <sz val="9"/>
            <color indexed="81"/>
            <rFont val="Tahoma"/>
            <family val="2"/>
            <charset val="161"/>
          </rPr>
          <t xml:space="preserve">
Similar to divers. See previous comment.</t>
        </r>
      </text>
    </comment>
    <comment ref="B23" authorId="0">
      <text>
        <r>
          <rPr>
            <b/>
            <sz val="9"/>
            <color indexed="81"/>
            <rFont val="Tahoma"/>
            <family val="2"/>
            <charset val="161"/>
          </rPr>
          <t>John:</t>
        </r>
        <r>
          <rPr>
            <sz val="9"/>
            <color indexed="81"/>
            <rFont val="Tahoma"/>
            <family val="2"/>
            <charset val="161"/>
          </rPr>
          <t xml:space="preserve">
Similar to drivers. See two comments above</t>
        </r>
      </text>
    </comment>
    <comment ref="B25" authorId="0">
      <text>
        <r>
          <rPr>
            <b/>
            <sz val="9"/>
            <color indexed="81"/>
            <rFont val="Tahoma"/>
            <family val="2"/>
            <charset val="161"/>
          </rPr>
          <t>John:</t>
        </r>
        <r>
          <rPr>
            <sz val="9"/>
            <color indexed="81"/>
            <rFont val="Tahoma"/>
            <family val="2"/>
            <charset val="161"/>
          </rPr>
          <t xml:space="preserve">
Number of speed violations extracted from the GPS monitoring system in a month
</t>
        </r>
      </text>
    </comment>
    <comment ref="B28" authorId="0">
      <text>
        <r>
          <rPr>
            <b/>
            <sz val="9"/>
            <color indexed="81"/>
            <rFont val="Tahoma"/>
            <family val="2"/>
            <charset val="161"/>
          </rPr>
          <t>John:</t>
        </r>
        <r>
          <rPr>
            <sz val="9"/>
            <color indexed="81"/>
            <rFont val="Tahoma"/>
            <family val="2"/>
            <charset val="161"/>
          </rPr>
          <t xml:space="preserve">
Maintenance schedule under terms of kilometers. Maintenance is considered to be on time when it is done not more than 100km over the scheduled mileage.</t>
        </r>
      </text>
    </comment>
    <comment ref="B35" authorId="0">
      <text>
        <r>
          <rPr>
            <b/>
            <sz val="9"/>
            <color indexed="81"/>
            <rFont val="Tahoma"/>
            <family val="2"/>
            <charset val="161"/>
          </rPr>
          <t>John:</t>
        </r>
        <r>
          <rPr>
            <sz val="9"/>
            <color indexed="81"/>
            <rFont val="Tahoma"/>
            <family val="2"/>
            <charset val="161"/>
          </rPr>
          <t xml:space="preserve">
This should be less than 12 only when the data available coresspond e.g to the first 6 months. </t>
        </r>
      </text>
    </comment>
    <comment ref="B45" authorId="0">
      <text>
        <r>
          <rPr>
            <b/>
            <sz val="9"/>
            <color indexed="81"/>
            <rFont val="Tahoma"/>
            <family val="2"/>
            <charset val="161"/>
          </rPr>
          <t>John:</t>
        </r>
        <r>
          <rPr>
            <sz val="9"/>
            <color indexed="81"/>
            <rFont val="Tahoma"/>
            <family val="2"/>
            <charset val="161"/>
          </rPr>
          <t xml:space="preserve">
The number of drivers at the beginning of each month. E.g there are 12 drivers at the beginning of January and then 2 more are hired to start in February. February should have 14 drivers</t>
        </r>
      </text>
    </comment>
    <comment ref="B46" authorId="0">
      <text>
        <r>
          <rPr>
            <b/>
            <sz val="9"/>
            <color indexed="81"/>
            <rFont val="Tahoma"/>
            <family val="2"/>
            <charset val="161"/>
          </rPr>
          <t>John:</t>
        </r>
        <r>
          <rPr>
            <sz val="9"/>
            <color indexed="81"/>
            <rFont val="Tahoma"/>
            <family val="2"/>
            <charset val="161"/>
          </rPr>
          <t xml:space="preserve">
At the beginning of each month. Refers to the staff of the Regional, National, or local office, not only the Fleet-related staff.</t>
        </r>
      </text>
    </comment>
    <comment ref="B47" authorId="0">
      <text>
        <r>
          <rPr>
            <b/>
            <sz val="9"/>
            <color indexed="81"/>
            <rFont val="Tahoma"/>
            <family val="2"/>
            <charset val="161"/>
          </rPr>
          <t>John:</t>
        </r>
        <r>
          <rPr>
            <sz val="9"/>
            <color indexed="81"/>
            <rFont val="Tahoma"/>
            <family val="2"/>
            <charset val="161"/>
          </rPr>
          <t xml:space="preserve">
At the beinning of each month.Refers to the staff of the Regional, National, or local office, not only the Fleet-related staff.    </t>
        </r>
      </text>
    </comment>
    <comment ref="B48" authorId="0">
      <text>
        <r>
          <rPr>
            <b/>
            <sz val="9"/>
            <color indexed="81"/>
            <rFont val="Tahoma"/>
            <family val="2"/>
            <charset val="161"/>
          </rPr>
          <t>John:</t>
        </r>
        <r>
          <rPr>
            <sz val="9"/>
            <color indexed="81"/>
            <rFont val="Tahoma"/>
            <family val="2"/>
            <charset val="161"/>
          </rPr>
          <t xml:space="preserve">
At the beginning of each month. It refers to drivers that have received training on road and safety at least once. 
For example, if a driver, who never had such training, attends seminars on road and safety in March, from April and on he will be considered as trained driver. This is for the S2.1 PI. 
If the same driver goes for seminars again in the future, this new training will not affect S2.1, but S3.1.
</t>
        </r>
      </text>
    </comment>
    <comment ref="B49" authorId="0">
      <text>
        <r>
          <rPr>
            <b/>
            <sz val="9"/>
            <color indexed="81"/>
            <rFont val="Tahoma"/>
            <family val="2"/>
            <charset val="161"/>
          </rPr>
          <t>John:</t>
        </r>
        <r>
          <rPr>
            <sz val="9"/>
            <color indexed="81"/>
            <rFont val="Tahoma"/>
            <family val="2"/>
            <charset val="161"/>
          </rPr>
          <t xml:space="preserve">
Similar to driver's training. See above</t>
        </r>
      </text>
    </comment>
    <comment ref="B50" authorId="0">
      <text>
        <r>
          <rPr>
            <b/>
            <sz val="9"/>
            <color indexed="81"/>
            <rFont val="Tahoma"/>
            <family val="2"/>
            <charset val="161"/>
          </rPr>
          <t>John:</t>
        </r>
        <r>
          <rPr>
            <sz val="9"/>
            <color indexed="81"/>
            <rFont val="Tahoma"/>
            <family val="2"/>
            <charset val="161"/>
          </rPr>
          <t xml:space="preserve">
Similar to driver's training. See above</t>
        </r>
      </text>
    </comment>
    <comment ref="B51" authorId="0">
      <text>
        <r>
          <rPr>
            <b/>
            <sz val="9"/>
            <color indexed="81"/>
            <rFont val="Tahoma"/>
            <family val="2"/>
            <charset val="161"/>
          </rPr>
          <t>John:</t>
        </r>
        <r>
          <rPr>
            <sz val="9"/>
            <color indexed="81"/>
            <rFont val="Tahoma"/>
            <family val="2"/>
            <charset val="161"/>
          </rPr>
          <t xml:space="preserve">
This should monthly average per driver. If 10 out of 12 drivers participated in a 5-hour course in January this makes 5*10/12=4,16h</t>
        </r>
      </text>
    </comment>
    <comment ref="B52" authorId="0">
      <text>
        <r>
          <rPr>
            <b/>
            <sz val="9"/>
            <color indexed="81"/>
            <rFont val="Tahoma"/>
            <family val="2"/>
            <charset val="161"/>
          </rPr>
          <t>John:</t>
        </r>
        <r>
          <rPr>
            <sz val="9"/>
            <color indexed="81"/>
            <rFont val="Tahoma"/>
            <family val="2"/>
            <charset val="161"/>
          </rPr>
          <t xml:space="preserve">
Similar to divers. See previous comment.</t>
        </r>
      </text>
    </comment>
    <comment ref="B53" authorId="0">
      <text>
        <r>
          <rPr>
            <b/>
            <sz val="9"/>
            <color indexed="81"/>
            <rFont val="Tahoma"/>
            <family val="2"/>
            <charset val="161"/>
          </rPr>
          <t>John:</t>
        </r>
        <r>
          <rPr>
            <sz val="9"/>
            <color indexed="81"/>
            <rFont val="Tahoma"/>
            <family val="2"/>
            <charset val="161"/>
          </rPr>
          <t xml:space="preserve">
Similar to drivers. See two comments above</t>
        </r>
      </text>
    </comment>
    <comment ref="B55" authorId="0">
      <text>
        <r>
          <rPr>
            <b/>
            <sz val="9"/>
            <color indexed="81"/>
            <rFont val="Tahoma"/>
            <family val="2"/>
            <charset val="161"/>
          </rPr>
          <t>John:</t>
        </r>
        <r>
          <rPr>
            <sz val="9"/>
            <color indexed="81"/>
            <rFont val="Tahoma"/>
            <family val="2"/>
            <charset val="161"/>
          </rPr>
          <t xml:space="preserve">
Number of speed violations extracted from the GPS monitoring system in a month
</t>
        </r>
      </text>
    </comment>
    <comment ref="B65" authorId="0">
      <text>
        <r>
          <rPr>
            <b/>
            <sz val="9"/>
            <color indexed="81"/>
            <rFont val="Tahoma"/>
            <family val="2"/>
            <charset val="161"/>
          </rPr>
          <t>John:</t>
        </r>
        <r>
          <rPr>
            <sz val="9"/>
            <color indexed="81"/>
            <rFont val="Tahoma"/>
            <family val="2"/>
            <charset val="161"/>
          </rPr>
          <t xml:space="preserve">
This should be less than 12 only when the data available coresspond e.g to the first 6 months. </t>
        </r>
      </text>
    </comment>
    <comment ref="B75" authorId="0">
      <text>
        <r>
          <rPr>
            <b/>
            <sz val="9"/>
            <color indexed="81"/>
            <rFont val="Tahoma"/>
            <family val="2"/>
            <charset val="161"/>
          </rPr>
          <t>John:</t>
        </r>
        <r>
          <rPr>
            <sz val="9"/>
            <color indexed="81"/>
            <rFont val="Tahoma"/>
            <family val="2"/>
            <charset val="161"/>
          </rPr>
          <t xml:space="preserve">
The number of drivers at the beginning of each month. E.g there are 12 drivers at the beginning of January and then 2 more are hired to start in February. February should have 14 drivers</t>
        </r>
      </text>
    </comment>
    <comment ref="B76" authorId="0">
      <text>
        <r>
          <rPr>
            <b/>
            <sz val="9"/>
            <color indexed="81"/>
            <rFont val="Tahoma"/>
            <family val="2"/>
            <charset val="161"/>
          </rPr>
          <t>John:</t>
        </r>
        <r>
          <rPr>
            <sz val="9"/>
            <color indexed="81"/>
            <rFont val="Tahoma"/>
            <family val="2"/>
            <charset val="161"/>
          </rPr>
          <t xml:space="preserve">
At the beginning of each month. Refers to the staff of the Regional, National, or local office, not only the Fleet-related staff.</t>
        </r>
      </text>
    </comment>
    <comment ref="B77" authorId="0">
      <text>
        <r>
          <rPr>
            <b/>
            <sz val="9"/>
            <color indexed="81"/>
            <rFont val="Tahoma"/>
            <family val="2"/>
            <charset val="161"/>
          </rPr>
          <t>John:</t>
        </r>
        <r>
          <rPr>
            <sz val="9"/>
            <color indexed="81"/>
            <rFont val="Tahoma"/>
            <family val="2"/>
            <charset val="161"/>
          </rPr>
          <t xml:space="preserve">
At the beinning of each month.Refers to the staff of the Regional, National, or local office, not only the Fleet-related staff.    </t>
        </r>
      </text>
    </comment>
    <comment ref="B78" authorId="0">
      <text>
        <r>
          <rPr>
            <b/>
            <sz val="9"/>
            <color indexed="81"/>
            <rFont val="Tahoma"/>
            <family val="2"/>
            <charset val="161"/>
          </rPr>
          <t>John:</t>
        </r>
        <r>
          <rPr>
            <sz val="9"/>
            <color indexed="81"/>
            <rFont val="Tahoma"/>
            <family val="2"/>
            <charset val="161"/>
          </rPr>
          <t xml:space="preserve">
At the beginning of each month. It refers to drivers that have received training on road and safety at least once. 
For example, if a driver, who never had such training, attends seminars on road and safety in March, from April and on he will be considered as trained driver. This is for the S2.1 PI. 
If the same driver goes for seminars again in the future, this new training will not affect S2.1, but S3.1.
</t>
        </r>
      </text>
    </comment>
    <comment ref="B79" authorId="0">
      <text>
        <r>
          <rPr>
            <b/>
            <sz val="9"/>
            <color indexed="81"/>
            <rFont val="Tahoma"/>
            <family val="2"/>
            <charset val="161"/>
          </rPr>
          <t>John:</t>
        </r>
        <r>
          <rPr>
            <sz val="9"/>
            <color indexed="81"/>
            <rFont val="Tahoma"/>
            <family val="2"/>
            <charset val="161"/>
          </rPr>
          <t xml:space="preserve">
Similar to driver's training. See above</t>
        </r>
      </text>
    </comment>
    <comment ref="B80" authorId="0">
      <text>
        <r>
          <rPr>
            <b/>
            <sz val="9"/>
            <color indexed="81"/>
            <rFont val="Tahoma"/>
            <family val="2"/>
            <charset val="161"/>
          </rPr>
          <t>John:</t>
        </r>
        <r>
          <rPr>
            <sz val="9"/>
            <color indexed="81"/>
            <rFont val="Tahoma"/>
            <family val="2"/>
            <charset val="161"/>
          </rPr>
          <t xml:space="preserve">
Similar to driver's training. See above</t>
        </r>
      </text>
    </comment>
    <comment ref="B81" authorId="0">
      <text>
        <r>
          <rPr>
            <b/>
            <sz val="9"/>
            <color indexed="81"/>
            <rFont val="Tahoma"/>
            <family val="2"/>
            <charset val="161"/>
          </rPr>
          <t>John:</t>
        </r>
        <r>
          <rPr>
            <sz val="9"/>
            <color indexed="81"/>
            <rFont val="Tahoma"/>
            <family val="2"/>
            <charset val="161"/>
          </rPr>
          <t xml:space="preserve">
This should monthly average per driver. If 10 out of 12 drivers participated in a 5-hour course in January this makes 5*10/12=4,16h</t>
        </r>
      </text>
    </comment>
    <comment ref="B82" authorId="0">
      <text>
        <r>
          <rPr>
            <b/>
            <sz val="9"/>
            <color indexed="81"/>
            <rFont val="Tahoma"/>
            <family val="2"/>
            <charset val="161"/>
          </rPr>
          <t>John:</t>
        </r>
        <r>
          <rPr>
            <sz val="9"/>
            <color indexed="81"/>
            <rFont val="Tahoma"/>
            <family val="2"/>
            <charset val="161"/>
          </rPr>
          <t xml:space="preserve">
Similar to divers. See previous comment.</t>
        </r>
      </text>
    </comment>
    <comment ref="B83" authorId="0">
      <text>
        <r>
          <rPr>
            <b/>
            <sz val="9"/>
            <color indexed="81"/>
            <rFont val="Tahoma"/>
            <family val="2"/>
            <charset val="161"/>
          </rPr>
          <t>John:</t>
        </r>
        <r>
          <rPr>
            <sz val="9"/>
            <color indexed="81"/>
            <rFont val="Tahoma"/>
            <family val="2"/>
            <charset val="161"/>
          </rPr>
          <t xml:space="preserve">
Similar to drivers. See two comments above</t>
        </r>
      </text>
    </comment>
    <comment ref="B85" authorId="0">
      <text>
        <r>
          <rPr>
            <b/>
            <sz val="9"/>
            <color indexed="81"/>
            <rFont val="Tahoma"/>
            <family val="2"/>
            <charset val="161"/>
          </rPr>
          <t>John:</t>
        </r>
        <r>
          <rPr>
            <sz val="9"/>
            <color indexed="81"/>
            <rFont val="Tahoma"/>
            <family val="2"/>
            <charset val="161"/>
          </rPr>
          <t xml:space="preserve">
Number of speed violations extracted from the GPS monitoring system in a month
</t>
        </r>
      </text>
    </comment>
    <comment ref="B95" authorId="0">
      <text>
        <r>
          <rPr>
            <b/>
            <sz val="9"/>
            <color indexed="81"/>
            <rFont val="Tahoma"/>
            <family val="2"/>
            <charset val="161"/>
          </rPr>
          <t>John:</t>
        </r>
        <r>
          <rPr>
            <sz val="9"/>
            <color indexed="81"/>
            <rFont val="Tahoma"/>
            <family val="2"/>
            <charset val="161"/>
          </rPr>
          <t xml:space="preserve">
This should be less than 12 only when the data available coresspond e.g to the first 6 months. </t>
        </r>
      </text>
    </comment>
    <comment ref="B105" authorId="0">
      <text>
        <r>
          <rPr>
            <b/>
            <sz val="9"/>
            <color indexed="81"/>
            <rFont val="Tahoma"/>
            <family val="2"/>
            <charset val="161"/>
          </rPr>
          <t>John:</t>
        </r>
        <r>
          <rPr>
            <sz val="9"/>
            <color indexed="81"/>
            <rFont val="Tahoma"/>
            <family val="2"/>
            <charset val="161"/>
          </rPr>
          <t xml:space="preserve">
The number of drivers at the beginning of each month. E.g there are 12 drivers at the beginning of January and then 2 more are hired to start in February. February should have 14 drivers</t>
        </r>
      </text>
    </comment>
    <comment ref="B106" authorId="0">
      <text>
        <r>
          <rPr>
            <b/>
            <sz val="9"/>
            <color indexed="81"/>
            <rFont val="Tahoma"/>
            <family val="2"/>
            <charset val="161"/>
          </rPr>
          <t>John:</t>
        </r>
        <r>
          <rPr>
            <sz val="9"/>
            <color indexed="81"/>
            <rFont val="Tahoma"/>
            <family val="2"/>
            <charset val="161"/>
          </rPr>
          <t xml:space="preserve">
At the beginning of each month. Refers to the staff of the Regional, National, or local office, not only the Fleet-related staff.</t>
        </r>
      </text>
    </comment>
    <comment ref="B107" authorId="0">
      <text>
        <r>
          <rPr>
            <b/>
            <sz val="9"/>
            <color indexed="81"/>
            <rFont val="Tahoma"/>
            <family val="2"/>
            <charset val="161"/>
          </rPr>
          <t>John:</t>
        </r>
        <r>
          <rPr>
            <sz val="9"/>
            <color indexed="81"/>
            <rFont val="Tahoma"/>
            <family val="2"/>
            <charset val="161"/>
          </rPr>
          <t xml:space="preserve">
At the beinning of each month.Refers to the staff of the Regional, National, or local office, not only the Fleet-related staff.    </t>
        </r>
      </text>
    </comment>
    <comment ref="B108" authorId="0">
      <text>
        <r>
          <rPr>
            <b/>
            <sz val="9"/>
            <color indexed="81"/>
            <rFont val="Tahoma"/>
            <family val="2"/>
            <charset val="161"/>
          </rPr>
          <t>John:</t>
        </r>
        <r>
          <rPr>
            <sz val="9"/>
            <color indexed="81"/>
            <rFont val="Tahoma"/>
            <family val="2"/>
            <charset val="161"/>
          </rPr>
          <t xml:space="preserve">
At the beginning of each month. It refers to drivers that have received training on road and safety at least once. 
For example, if a driver, who never had such training, attends seminars on road and safety in March, from April and on he will be considered as trained driver. This is for the S2.1 PI. 
If the same driver goes for seminars again in the future, this new training will not affect S2.1, but S3.1.
</t>
        </r>
      </text>
    </comment>
    <comment ref="B109" authorId="0">
      <text>
        <r>
          <rPr>
            <b/>
            <sz val="9"/>
            <color indexed="81"/>
            <rFont val="Tahoma"/>
            <family val="2"/>
            <charset val="161"/>
          </rPr>
          <t>John:</t>
        </r>
        <r>
          <rPr>
            <sz val="9"/>
            <color indexed="81"/>
            <rFont val="Tahoma"/>
            <family val="2"/>
            <charset val="161"/>
          </rPr>
          <t xml:space="preserve">
Similar to driver's training. See above</t>
        </r>
      </text>
    </comment>
    <comment ref="B110" authorId="0">
      <text>
        <r>
          <rPr>
            <b/>
            <sz val="9"/>
            <color indexed="81"/>
            <rFont val="Tahoma"/>
            <family val="2"/>
            <charset val="161"/>
          </rPr>
          <t>John:</t>
        </r>
        <r>
          <rPr>
            <sz val="9"/>
            <color indexed="81"/>
            <rFont val="Tahoma"/>
            <family val="2"/>
            <charset val="161"/>
          </rPr>
          <t xml:space="preserve">
Similar to driver's training. See above</t>
        </r>
      </text>
    </comment>
    <comment ref="B111" authorId="0">
      <text>
        <r>
          <rPr>
            <b/>
            <sz val="9"/>
            <color indexed="81"/>
            <rFont val="Tahoma"/>
            <family val="2"/>
            <charset val="161"/>
          </rPr>
          <t>John:</t>
        </r>
        <r>
          <rPr>
            <sz val="9"/>
            <color indexed="81"/>
            <rFont val="Tahoma"/>
            <family val="2"/>
            <charset val="161"/>
          </rPr>
          <t xml:space="preserve">
This should monthly average per driver. If 10 out of 12 drivers participated in a 5-hour course in January this makes 5*10/12=4,16h</t>
        </r>
      </text>
    </comment>
    <comment ref="B112" authorId="0">
      <text>
        <r>
          <rPr>
            <b/>
            <sz val="9"/>
            <color indexed="81"/>
            <rFont val="Tahoma"/>
            <family val="2"/>
            <charset val="161"/>
          </rPr>
          <t>John:</t>
        </r>
        <r>
          <rPr>
            <sz val="9"/>
            <color indexed="81"/>
            <rFont val="Tahoma"/>
            <family val="2"/>
            <charset val="161"/>
          </rPr>
          <t xml:space="preserve">
Similar to divers. See previous comment.</t>
        </r>
      </text>
    </comment>
    <comment ref="B113" authorId="0">
      <text>
        <r>
          <rPr>
            <b/>
            <sz val="9"/>
            <color indexed="81"/>
            <rFont val="Tahoma"/>
            <family val="2"/>
            <charset val="161"/>
          </rPr>
          <t>John:</t>
        </r>
        <r>
          <rPr>
            <sz val="9"/>
            <color indexed="81"/>
            <rFont val="Tahoma"/>
            <family val="2"/>
            <charset val="161"/>
          </rPr>
          <t xml:space="preserve">
Similar to drivers. See two comments above</t>
        </r>
      </text>
    </comment>
    <comment ref="B115" authorId="0">
      <text>
        <r>
          <rPr>
            <b/>
            <sz val="9"/>
            <color indexed="81"/>
            <rFont val="Tahoma"/>
            <family val="2"/>
            <charset val="161"/>
          </rPr>
          <t>John:</t>
        </r>
        <r>
          <rPr>
            <sz val="9"/>
            <color indexed="81"/>
            <rFont val="Tahoma"/>
            <family val="2"/>
            <charset val="161"/>
          </rPr>
          <t xml:space="preserve">
Number of speed violations extracted from the GPS monitoring system in a month
</t>
        </r>
      </text>
    </comment>
  </commentList>
</comments>
</file>

<file path=xl/comments2.xml><?xml version="1.0" encoding="utf-8"?>
<comments xmlns="http://schemas.openxmlformats.org/spreadsheetml/2006/main">
  <authors>
    <author>John</author>
  </authors>
  <commentList>
    <comment ref="S4" authorId="0">
      <text>
        <r>
          <rPr>
            <b/>
            <sz val="9"/>
            <color indexed="81"/>
            <rFont val="Tahoma"/>
            <family val="2"/>
            <charset val="161"/>
          </rPr>
          <t>John:</t>
        </r>
        <r>
          <rPr>
            <sz val="9"/>
            <color indexed="81"/>
            <rFont val="Tahoma"/>
            <family val="2"/>
            <charset val="161"/>
          </rPr>
          <t xml:space="preserve">
data taken from 
The Greenhouse Gas Protocol 
http://www.ghgprotocol.org/files/ghgp/tools/co2-mobile.pdf</t>
        </r>
      </text>
    </comment>
    <comment ref="B10" authorId="0">
      <text>
        <r>
          <rPr>
            <b/>
            <sz val="9"/>
            <color indexed="81"/>
            <rFont val="Tahoma"/>
            <family val="2"/>
            <charset val="161"/>
          </rPr>
          <t>John:</t>
        </r>
        <r>
          <rPr>
            <sz val="9"/>
            <color indexed="81"/>
            <rFont val="Tahoma"/>
            <family val="2"/>
            <charset val="161"/>
          </rPr>
          <t xml:space="preserve">
Electric vehicles are considered to have zero emissions. This is taken into account in the Total fleet emissions </t>
        </r>
      </text>
    </comment>
    <comment ref="B27" authorId="0">
      <text>
        <r>
          <rPr>
            <b/>
            <sz val="9"/>
            <color indexed="81"/>
            <rFont val="Tahoma"/>
            <family val="2"/>
            <charset val="161"/>
          </rPr>
          <t>John:</t>
        </r>
        <r>
          <rPr>
            <sz val="9"/>
            <color indexed="81"/>
            <rFont val="Tahoma"/>
            <family val="2"/>
            <charset val="161"/>
          </rPr>
          <t xml:space="preserve">
Electric vehicles are considered to have zero emissions. This is taken into account in the Total fleet emissions </t>
        </r>
      </text>
    </comment>
    <comment ref="B44" authorId="0">
      <text>
        <r>
          <rPr>
            <b/>
            <sz val="9"/>
            <color indexed="81"/>
            <rFont val="Tahoma"/>
            <family val="2"/>
            <charset val="161"/>
          </rPr>
          <t>John:</t>
        </r>
        <r>
          <rPr>
            <sz val="9"/>
            <color indexed="81"/>
            <rFont val="Tahoma"/>
            <family val="2"/>
            <charset val="161"/>
          </rPr>
          <t xml:space="preserve">
Electric vehicles are considered to have zero emissions. This is taken into account in the Total fleet emissions </t>
        </r>
      </text>
    </comment>
    <comment ref="B61" authorId="0">
      <text>
        <r>
          <rPr>
            <b/>
            <sz val="9"/>
            <color indexed="81"/>
            <rFont val="Tahoma"/>
            <family val="2"/>
            <charset val="161"/>
          </rPr>
          <t>John:</t>
        </r>
        <r>
          <rPr>
            <sz val="9"/>
            <color indexed="81"/>
            <rFont val="Tahoma"/>
            <family val="2"/>
            <charset val="161"/>
          </rPr>
          <t xml:space="preserve">
Electric vehicles are considered to have zero emissions. This is taken into account in the Total fleet emissions </t>
        </r>
      </text>
    </comment>
  </commentList>
</comments>
</file>

<file path=xl/comments3.xml><?xml version="1.0" encoding="utf-8"?>
<comments xmlns="http://schemas.openxmlformats.org/spreadsheetml/2006/main">
  <authors>
    <author>John</author>
  </authors>
  <commentList>
    <comment ref="B5" authorId="0">
      <text>
        <r>
          <rPr>
            <b/>
            <sz val="9"/>
            <color indexed="81"/>
            <rFont val="Tahoma"/>
            <family val="2"/>
            <charset val="161"/>
          </rPr>
          <t>John:</t>
        </r>
        <r>
          <rPr>
            <sz val="9"/>
            <color indexed="81"/>
            <rFont val="Tahoma"/>
            <family val="2"/>
            <charset val="161"/>
          </rPr>
          <t xml:space="preserve">
Depreciation cost is the difference of the vehicle market value between the start (P1) and the end (P2) of the reference period. Depreciation cost = P1-P2.
If the vehicle is purchased in the reference period, then P1 is the acquisition price. 
Aquisition price should include all incurring costs until the vehicle arrives in the country and is ready to operate, such as transportation costs, licence and registration costs, customs, exctra equipment costs etc.  
If the vehicle is sold in the reference period, then P2 is the selling price.
If the vehicle is disposed in the reference period, then P2 is equal to the disposal cost, but then depreciation = P1+P2.
If the vehicle is rented, then depreciation=rental cost for the reference period.  
 </t>
        </r>
      </text>
    </comment>
    <comment ref="T5" authorId="0">
      <text>
        <r>
          <rPr>
            <b/>
            <sz val="9"/>
            <color indexed="81"/>
            <rFont val="Tahoma"/>
            <family val="2"/>
            <charset val="161"/>
          </rPr>
          <t>John:</t>
        </r>
        <r>
          <rPr>
            <sz val="9"/>
            <color indexed="81"/>
            <rFont val="Tahoma"/>
            <family val="2"/>
            <charset val="161"/>
          </rPr>
          <t xml:space="preserve">
Whole Life Cost = standing costs +running costs + overhead costs</t>
        </r>
      </text>
    </comment>
    <comment ref="Z5" authorId="0">
      <text>
        <r>
          <rPr>
            <b/>
            <sz val="9"/>
            <color indexed="81"/>
            <rFont val="Tahoma"/>
            <family val="2"/>
            <charset val="161"/>
          </rPr>
          <t>John:</t>
        </r>
        <r>
          <rPr>
            <sz val="9"/>
            <color indexed="81"/>
            <rFont val="Tahoma"/>
            <family val="2"/>
            <charset val="161"/>
          </rPr>
          <t xml:space="preserve">
Whole Life Cost = Depreciation cost+maintenance cost+ fuel cost+insurance cost</t>
        </r>
      </text>
    </comment>
    <comment ref="B6" authorId="0">
      <text>
        <r>
          <rPr>
            <b/>
            <sz val="9"/>
            <color indexed="81"/>
            <rFont val="Tahoma"/>
            <family val="2"/>
            <charset val="161"/>
          </rPr>
          <t>John:</t>
        </r>
        <r>
          <rPr>
            <sz val="9"/>
            <color indexed="81"/>
            <rFont val="Tahoma"/>
            <family val="2"/>
            <charset val="161"/>
          </rPr>
          <t xml:space="preserve">
It is the sum of insurance premiums for the reference period. 
Should not include insurance cost of rented vehicles if it is already included in rental price.</t>
        </r>
      </text>
    </comment>
    <comment ref="B7" authorId="0">
      <text>
        <r>
          <rPr>
            <b/>
            <sz val="9"/>
            <color indexed="81"/>
            <rFont val="Tahoma"/>
            <family val="2"/>
            <charset val="161"/>
          </rPr>
          <t>John:</t>
        </r>
        <r>
          <rPr>
            <sz val="9"/>
            <color indexed="81"/>
            <rFont val="Tahoma"/>
            <family val="2"/>
            <charset val="161"/>
          </rPr>
          <t xml:space="preserve">
The costs of road assistance in case of breakdown or accident.</t>
        </r>
      </text>
    </comment>
    <comment ref="B8" authorId="0">
      <text>
        <r>
          <rPr>
            <b/>
            <sz val="9"/>
            <color indexed="81"/>
            <rFont val="Tahoma"/>
            <family val="2"/>
            <charset val="161"/>
          </rPr>
          <t>John:</t>
        </r>
        <r>
          <rPr>
            <sz val="9"/>
            <color indexed="81"/>
            <rFont val="Tahoma"/>
            <family val="2"/>
            <charset val="161"/>
          </rPr>
          <t xml:space="preserve">
The cost of scheduled maintenance in reference period.
It includes service labor costs, replacement parts, oil,  tyres, washing.  </t>
        </r>
      </text>
    </comment>
    <comment ref="B9" authorId="0">
      <text>
        <r>
          <rPr>
            <b/>
            <sz val="9"/>
            <color indexed="81"/>
            <rFont val="Tahoma"/>
            <family val="2"/>
            <charset val="161"/>
          </rPr>
          <t>John:</t>
        </r>
        <r>
          <rPr>
            <sz val="9"/>
            <color indexed="81"/>
            <rFont val="Tahoma"/>
            <family val="2"/>
            <charset val="161"/>
          </rPr>
          <t xml:space="preserve">
The cost of unscheduled repairs in reference period. This includes only repairs due to breakdowns or accidents. 
It includes labor costs, replacement parts, etc.</t>
        </r>
      </text>
    </comment>
    <comment ref="B15" authorId="0">
      <text>
        <r>
          <rPr>
            <b/>
            <sz val="9"/>
            <color indexed="81"/>
            <rFont val="Tahoma"/>
            <family val="2"/>
            <charset val="161"/>
          </rPr>
          <t>John:</t>
        </r>
        <r>
          <rPr>
            <sz val="9"/>
            <color indexed="81"/>
            <rFont val="Tahoma"/>
            <family val="2"/>
            <charset val="161"/>
          </rPr>
          <t xml:space="preserve">
It includes building rental and insurance cost, utilities, computers, etc used for the fleet service.    </t>
        </r>
      </text>
    </comment>
    <comment ref="B16" authorId="0">
      <text>
        <r>
          <rPr>
            <b/>
            <sz val="9"/>
            <color indexed="81"/>
            <rFont val="Tahoma"/>
            <family val="2"/>
            <charset val="161"/>
          </rPr>
          <t>John:</t>
        </r>
        <r>
          <rPr>
            <sz val="9"/>
            <color indexed="81"/>
            <rFont val="Tahoma"/>
            <family val="2"/>
            <charset val="161"/>
          </rPr>
          <t xml:space="preserve">
All other costs related to flee that don't fit in the categories above </t>
        </r>
      </text>
    </comment>
    <comment ref="B22" authorId="0">
      <text>
        <r>
          <rPr>
            <b/>
            <sz val="9"/>
            <color indexed="81"/>
            <rFont val="Tahoma"/>
            <family val="2"/>
            <charset val="161"/>
          </rPr>
          <t>John:</t>
        </r>
        <r>
          <rPr>
            <sz val="9"/>
            <color indexed="81"/>
            <rFont val="Tahoma"/>
            <family val="2"/>
            <charset val="161"/>
          </rPr>
          <t xml:space="preserve">
Used to calculate the average insurance premium. 
Should ontain only the number of vehicles that their rental cost includes insurance.</t>
        </r>
      </text>
    </comment>
    <comment ref="B23" authorId="0">
      <text>
        <r>
          <rPr>
            <b/>
            <sz val="9"/>
            <color indexed="81"/>
            <rFont val="Tahoma"/>
            <family val="2"/>
            <charset val="161"/>
          </rPr>
          <t>John:</t>
        </r>
        <r>
          <rPr>
            <sz val="9"/>
            <color indexed="81"/>
            <rFont val="Tahoma"/>
            <family val="2"/>
            <charset val="161"/>
          </rPr>
          <t xml:space="preserve">
The total costs of the programmes the fleet serves</t>
        </r>
      </text>
    </comment>
    <comment ref="B29" authorId="0">
      <text>
        <r>
          <rPr>
            <b/>
            <sz val="9"/>
            <color indexed="81"/>
            <rFont val="Tahoma"/>
            <family val="2"/>
            <charset val="161"/>
          </rPr>
          <t>John:</t>
        </r>
        <r>
          <rPr>
            <sz val="9"/>
            <color indexed="81"/>
            <rFont val="Tahoma"/>
            <family val="2"/>
            <charset val="161"/>
          </rPr>
          <t xml:space="preserve">
Depreciation cost is the difference of the vehicle market value between the start (P1) and the end (P2) of the reference period. Depreciation cost = P1-P2.
If the vehicle is purchased in the reference period, then P1 is the acquisition price. 
Aquisition price should include all incurring costs until the vehicle arrives in the country and is ready to operate, such as transportation costs, licence and registration costs, customs, exctra equipment costs etc.  
If the vehicle is sold in the reference period, then P2 is the selling price.
If the vehicle is disposed in the reference period, then P2 is equal to the disposal cost, but then depreciation = P1+P2.
If the vehicle is rented, then depreciation=rental cost for the reference period.  
 </t>
        </r>
      </text>
    </comment>
    <comment ref="Z29" authorId="0">
      <text>
        <r>
          <rPr>
            <b/>
            <sz val="9"/>
            <color indexed="81"/>
            <rFont val="Tahoma"/>
            <family val="2"/>
            <charset val="161"/>
          </rPr>
          <t>John:</t>
        </r>
        <r>
          <rPr>
            <sz val="9"/>
            <color indexed="81"/>
            <rFont val="Tahoma"/>
            <family val="2"/>
            <charset val="161"/>
          </rPr>
          <t xml:space="preserve">
Whole Life Cost = Depreciation cost+maintenance cost+ fuel cost+insurance cost</t>
        </r>
      </text>
    </comment>
    <comment ref="B30" authorId="0">
      <text>
        <r>
          <rPr>
            <b/>
            <sz val="9"/>
            <color indexed="81"/>
            <rFont val="Tahoma"/>
            <family val="2"/>
            <charset val="161"/>
          </rPr>
          <t>John:</t>
        </r>
        <r>
          <rPr>
            <sz val="9"/>
            <color indexed="81"/>
            <rFont val="Tahoma"/>
            <family val="2"/>
            <charset val="161"/>
          </rPr>
          <t xml:space="preserve">
It is the sum of insurance premiums for the reference period. 
Should not include insurance cost of rented vehicles if it is already included in rental price.</t>
        </r>
      </text>
    </comment>
    <comment ref="B31" authorId="0">
      <text>
        <r>
          <rPr>
            <b/>
            <sz val="9"/>
            <color indexed="81"/>
            <rFont val="Tahoma"/>
            <family val="2"/>
            <charset val="161"/>
          </rPr>
          <t>John:</t>
        </r>
        <r>
          <rPr>
            <sz val="9"/>
            <color indexed="81"/>
            <rFont val="Tahoma"/>
            <family val="2"/>
            <charset val="161"/>
          </rPr>
          <t xml:space="preserve">
The costs of road assistance in case of breakdown or accident.</t>
        </r>
      </text>
    </comment>
    <comment ref="B32" authorId="0">
      <text>
        <r>
          <rPr>
            <b/>
            <sz val="9"/>
            <color indexed="81"/>
            <rFont val="Tahoma"/>
            <family val="2"/>
            <charset val="161"/>
          </rPr>
          <t>John:</t>
        </r>
        <r>
          <rPr>
            <sz val="9"/>
            <color indexed="81"/>
            <rFont val="Tahoma"/>
            <family val="2"/>
            <charset val="161"/>
          </rPr>
          <t xml:space="preserve">
The cost of scheduled maintenance and unscheduled repairs cost in reference period.
It includes service labor costs, replacement parts, oil,  tyres, washing.  </t>
        </r>
      </text>
    </comment>
    <comment ref="B39" authorId="0">
      <text>
        <r>
          <rPr>
            <b/>
            <sz val="9"/>
            <color indexed="81"/>
            <rFont val="Tahoma"/>
            <family val="2"/>
            <charset val="161"/>
          </rPr>
          <t>John:</t>
        </r>
        <r>
          <rPr>
            <sz val="9"/>
            <color indexed="81"/>
            <rFont val="Tahoma"/>
            <family val="2"/>
            <charset val="161"/>
          </rPr>
          <t xml:space="preserve">
It includes building rental and insurance cost, utilities, computers, etc used for the fleet service.    </t>
        </r>
      </text>
    </comment>
    <comment ref="B40" authorId="0">
      <text>
        <r>
          <rPr>
            <b/>
            <sz val="9"/>
            <color indexed="81"/>
            <rFont val="Tahoma"/>
            <family val="2"/>
            <charset val="161"/>
          </rPr>
          <t>John:</t>
        </r>
        <r>
          <rPr>
            <sz val="9"/>
            <color indexed="81"/>
            <rFont val="Tahoma"/>
            <family val="2"/>
            <charset val="161"/>
          </rPr>
          <t xml:space="preserve">
All other costs related to flee that don't fit in the categories above </t>
        </r>
      </text>
    </comment>
    <comment ref="B46" authorId="0">
      <text>
        <r>
          <rPr>
            <b/>
            <sz val="9"/>
            <color indexed="81"/>
            <rFont val="Tahoma"/>
            <family val="2"/>
            <charset val="161"/>
          </rPr>
          <t>John:</t>
        </r>
        <r>
          <rPr>
            <sz val="9"/>
            <color indexed="81"/>
            <rFont val="Tahoma"/>
            <family val="2"/>
            <charset val="161"/>
          </rPr>
          <t xml:space="preserve">
Used to calculate the average insurance premium. 
Should ontain only the number of vehicles that their rental cost includes insurance.</t>
        </r>
      </text>
    </comment>
    <comment ref="B47" authorId="0">
      <text>
        <r>
          <rPr>
            <b/>
            <sz val="9"/>
            <color indexed="81"/>
            <rFont val="Tahoma"/>
            <family val="2"/>
            <charset val="161"/>
          </rPr>
          <t>John:</t>
        </r>
        <r>
          <rPr>
            <sz val="9"/>
            <color indexed="81"/>
            <rFont val="Tahoma"/>
            <family val="2"/>
            <charset val="161"/>
          </rPr>
          <t xml:space="preserve">
The total costs of the programmes the fleet serves</t>
        </r>
      </text>
    </comment>
    <comment ref="B53" authorId="0">
      <text>
        <r>
          <rPr>
            <b/>
            <sz val="9"/>
            <color indexed="81"/>
            <rFont val="Tahoma"/>
            <family val="2"/>
            <charset val="161"/>
          </rPr>
          <t>John:</t>
        </r>
        <r>
          <rPr>
            <sz val="9"/>
            <color indexed="81"/>
            <rFont val="Tahoma"/>
            <family val="2"/>
            <charset val="161"/>
          </rPr>
          <t xml:space="preserve">
Depreciation cost is the difference of the vehicle market value between the start (P1) and the end (P2) of the reference period. Depreciation cost = P1-P2.
If the vehicle is purchased in the reference period, then P1 is the acquisition price. 
Aquisition price should include all incurring costs until the vehicle arrives in the country and is ready to operate, such as transportation costs, licence and registration costs, customs, exctra equipment costs etc.  
If the vehicle is sold in the reference period, then P2 is the selling price.
If the vehicle is disposed in the reference period, then P2 is equal to the disposal cost, but then depreciation = P1+P2.
If the vehicle is rented, then depreciation=rental cost for the reference period.  
 </t>
        </r>
      </text>
    </comment>
    <comment ref="Z53" authorId="0">
      <text>
        <r>
          <rPr>
            <b/>
            <sz val="9"/>
            <color indexed="81"/>
            <rFont val="Tahoma"/>
            <family val="2"/>
            <charset val="161"/>
          </rPr>
          <t>John:</t>
        </r>
        <r>
          <rPr>
            <sz val="9"/>
            <color indexed="81"/>
            <rFont val="Tahoma"/>
            <family val="2"/>
            <charset val="161"/>
          </rPr>
          <t xml:space="preserve">
Whole Life Cost = Depreciation cost+maintenance cost+ fuel cost+insurance cost</t>
        </r>
      </text>
    </comment>
    <comment ref="B54" authorId="0">
      <text>
        <r>
          <rPr>
            <b/>
            <sz val="9"/>
            <color indexed="81"/>
            <rFont val="Tahoma"/>
            <family val="2"/>
            <charset val="161"/>
          </rPr>
          <t>John:</t>
        </r>
        <r>
          <rPr>
            <sz val="9"/>
            <color indexed="81"/>
            <rFont val="Tahoma"/>
            <family val="2"/>
            <charset val="161"/>
          </rPr>
          <t xml:space="preserve">
It is the sum of insurance premiums for the reference period. 
Should not include insurance cost of rented vehicles if it is already included in rental price.</t>
        </r>
      </text>
    </comment>
    <comment ref="B55" authorId="0">
      <text>
        <r>
          <rPr>
            <b/>
            <sz val="9"/>
            <color indexed="81"/>
            <rFont val="Tahoma"/>
            <family val="2"/>
            <charset val="161"/>
          </rPr>
          <t>John:</t>
        </r>
        <r>
          <rPr>
            <sz val="9"/>
            <color indexed="81"/>
            <rFont val="Tahoma"/>
            <family val="2"/>
            <charset val="161"/>
          </rPr>
          <t xml:space="preserve">
The costs of road assistance in case of breakdown or accident.</t>
        </r>
      </text>
    </comment>
    <comment ref="B56" authorId="0">
      <text>
        <r>
          <rPr>
            <b/>
            <sz val="9"/>
            <color indexed="81"/>
            <rFont val="Tahoma"/>
            <family val="2"/>
            <charset val="161"/>
          </rPr>
          <t>John:</t>
        </r>
        <r>
          <rPr>
            <sz val="9"/>
            <color indexed="81"/>
            <rFont val="Tahoma"/>
            <family val="2"/>
            <charset val="161"/>
          </rPr>
          <t xml:space="preserve">
The cost of scheduled maintenance and unscheduled repairs cost in reference period.
It includes service labor costs, replacement parts, oil,  tyres, washing.  </t>
        </r>
      </text>
    </comment>
    <comment ref="B63" authorId="0">
      <text>
        <r>
          <rPr>
            <b/>
            <sz val="9"/>
            <color indexed="81"/>
            <rFont val="Tahoma"/>
            <family val="2"/>
            <charset val="161"/>
          </rPr>
          <t>John:</t>
        </r>
        <r>
          <rPr>
            <sz val="9"/>
            <color indexed="81"/>
            <rFont val="Tahoma"/>
            <family val="2"/>
            <charset val="161"/>
          </rPr>
          <t xml:space="preserve">
It includes building rental and insurance cost, utilities, computers, etc used for the fleet service.    </t>
        </r>
      </text>
    </comment>
    <comment ref="B64" authorId="0">
      <text>
        <r>
          <rPr>
            <b/>
            <sz val="9"/>
            <color indexed="81"/>
            <rFont val="Tahoma"/>
            <family val="2"/>
            <charset val="161"/>
          </rPr>
          <t>John:</t>
        </r>
        <r>
          <rPr>
            <sz val="9"/>
            <color indexed="81"/>
            <rFont val="Tahoma"/>
            <family val="2"/>
            <charset val="161"/>
          </rPr>
          <t xml:space="preserve">
All other costs related to flee that don't fit in the categories above </t>
        </r>
      </text>
    </comment>
    <comment ref="B70" authorId="0">
      <text>
        <r>
          <rPr>
            <b/>
            <sz val="9"/>
            <color indexed="81"/>
            <rFont val="Tahoma"/>
            <family val="2"/>
            <charset val="161"/>
          </rPr>
          <t>John:</t>
        </r>
        <r>
          <rPr>
            <sz val="9"/>
            <color indexed="81"/>
            <rFont val="Tahoma"/>
            <family val="2"/>
            <charset val="161"/>
          </rPr>
          <t xml:space="preserve">
Used to calculate the average insurance premium. 
Should ontain only the number of vehicles that their rental cost includes insurance.</t>
        </r>
      </text>
    </comment>
    <comment ref="B71" authorId="0">
      <text>
        <r>
          <rPr>
            <b/>
            <sz val="9"/>
            <color indexed="81"/>
            <rFont val="Tahoma"/>
            <family val="2"/>
            <charset val="161"/>
          </rPr>
          <t>John:</t>
        </r>
        <r>
          <rPr>
            <sz val="9"/>
            <color indexed="81"/>
            <rFont val="Tahoma"/>
            <family val="2"/>
            <charset val="161"/>
          </rPr>
          <t xml:space="preserve">
The total costs of the programmes the fleet serves</t>
        </r>
      </text>
    </comment>
    <comment ref="B77" authorId="0">
      <text>
        <r>
          <rPr>
            <b/>
            <sz val="9"/>
            <color indexed="81"/>
            <rFont val="Tahoma"/>
            <family val="2"/>
            <charset val="161"/>
          </rPr>
          <t>John:</t>
        </r>
        <r>
          <rPr>
            <sz val="9"/>
            <color indexed="81"/>
            <rFont val="Tahoma"/>
            <family val="2"/>
            <charset val="161"/>
          </rPr>
          <t xml:space="preserve">
Depreciation cost is the difference of the vehicle market value between the start (P1) and the end (P2) of the reference period. Depreciation cost = P1-P2.
If the vehicle is purchased in the reference period, then P1 is the acquisition price. 
Aquisition price should include all incurring costs until the vehicle arrives in the country and is ready to operate, such as transportation costs, licence and registration costs, customs, exctra equipment costs etc.  
If the vehicle is sold in the reference period, then P2 is the selling price.
If the vehicle is disposed in the reference period, then P2 is equal to the disposal cost, but then depreciation = P1+P2.
If the vehicle is rented, then depreciation=rental cost for the reference period.  
 </t>
        </r>
      </text>
    </comment>
    <comment ref="Z77" authorId="0">
      <text>
        <r>
          <rPr>
            <b/>
            <sz val="9"/>
            <color indexed="81"/>
            <rFont val="Tahoma"/>
            <family val="2"/>
            <charset val="161"/>
          </rPr>
          <t>John:</t>
        </r>
        <r>
          <rPr>
            <sz val="9"/>
            <color indexed="81"/>
            <rFont val="Tahoma"/>
            <family val="2"/>
            <charset val="161"/>
          </rPr>
          <t xml:space="preserve">
Whole Life Cost = Depreciation cost+maintenance cost+ fuel cost+insurance cost</t>
        </r>
      </text>
    </comment>
    <comment ref="B78" authorId="0">
      <text>
        <r>
          <rPr>
            <b/>
            <sz val="9"/>
            <color indexed="81"/>
            <rFont val="Tahoma"/>
            <family val="2"/>
            <charset val="161"/>
          </rPr>
          <t>John:</t>
        </r>
        <r>
          <rPr>
            <sz val="9"/>
            <color indexed="81"/>
            <rFont val="Tahoma"/>
            <family val="2"/>
            <charset val="161"/>
          </rPr>
          <t xml:space="preserve">
It is the sum of insurance premiums for the reference period. 
Should not include insurance cost of rented vehicles if it is already included in rental price.</t>
        </r>
      </text>
    </comment>
    <comment ref="B79" authorId="0">
      <text>
        <r>
          <rPr>
            <b/>
            <sz val="9"/>
            <color indexed="81"/>
            <rFont val="Tahoma"/>
            <family val="2"/>
            <charset val="161"/>
          </rPr>
          <t>John:</t>
        </r>
        <r>
          <rPr>
            <sz val="9"/>
            <color indexed="81"/>
            <rFont val="Tahoma"/>
            <family val="2"/>
            <charset val="161"/>
          </rPr>
          <t xml:space="preserve">
The costs of road assistance in case of breakdown or accident.</t>
        </r>
      </text>
    </comment>
    <comment ref="B80" authorId="0">
      <text>
        <r>
          <rPr>
            <b/>
            <sz val="9"/>
            <color indexed="81"/>
            <rFont val="Tahoma"/>
            <family val="2"/>
            <charset val="161"/>
          </rPr>
          <t>John:</t>
        </r>
        <r>
          <rPr>
            <sz val="9"/>
            <color indexed="81"/>
            <rFont val="Tahoma"/>
            <family val="2"/>
            <charset val="161"/>
          </rPr>
          <t xml:space="preserve">
The cost of scheduled maintenance and unscheduled repairs cost in reference period.
It includes service labor costs, replacement parts, oil,  tyres, washing.  </t>
        </r>
      </text>
    </comment>
    <comment ref="B87" authorId="0">
      <text>
        <r>
          <rPr>
            <b/>
            <sz val="9"/>
            <color indexed="81"/>
            <rFont val="Tahoma"/>
            <family val="2"/>
            <charset val="161"/>
          </rPr>
          <t>John:</t>
        </r>
        <r>
          <rPr>
            <sz val="9"/>
            <color indexed="81"/>
            <rFont val="Tahoma"/>
            <family val="2"/>
            <charset val="161"/>
          </rPr>
          <t xml:space="preserve">
It includes building rental and insurance cost, utilities, computers, etc used for the fleet service.    </t>
        </r>
      </text>
    </comment>
    <comment ref="B88" authorId="0">
      <text>
        <r>
          <rPr>
            <b/>
            <sz val="9"/>
            <color indexed="81"/>
            <rFont val="Tahoma"/>
            <family val="2"/>
            <charset val="161"/>
          </rPr>
          <t>John:</t>
        </r>
        <r>
          <rPr>
            <sz val="9"/>
            <color indexed="81"/>
            <rFont val="Tahoma"/>
            <family val="2"/>
            <charset val="161"/>
          </rPr>
          <t xml:space="preserve">
All other costs related to flee that don't fit in the categories above </t>
        </r>
      </text>
    </comment>
    <comment ref="B94" authorId="0">
      <text>
        <r>
          <rPr>
            <b/>
            <sz val="9"/>
            <color indexed="81"/>
            <rFont val="Tahoma"/>
            <family val="2"/>
            <charset val="161"/>
          </rPr>
          <t>John:</t>
        </r>
        <r>
          <rPr>
            <sz val="9"/>
            <color indexed="81"/>
            <rFont val="Tahoma"/>
            <family val="2"/>
            <charset val="161"/>
          </rPr>
          <t xml:space="preserve">
Used to calculate the average insurance premium. 
Should ontain only the number of vehicles that their rental cost includes insurance.</t>
        </r>
      </text>
    </comment>
    <comment ref="B95" authorId="0">
      <text>
        <r>
          <rPr>
            <b/>
            <sz val="9"/>
            <color indexed="81"/>
            <rFont val="Tahoma"/>
            <family val="2"/>
            <charset val="161"/>
          </rPr>
          <t>John:</t>
        </r>
        <r>
          <rPr>
            <sz val="9"/>
            <color indexed="81"/>
            <rFont val="Tahoma"/>
            <family val="2"/>
            <charset val="161"/>
          </rPr>
          <t xml:space="preserve">
The total costs of the programmes the fleet serves</t>
        </r>
      </text>
    </comment>
  </commentList>
</comments>
</file>

<file path=xl/comments4.xml><?xml version="1.0" encoding="utf-8"?>
<comments xmlns="http://schemas.openxmlformats.org/spreadsheetml/2006/main">
  <authors>
    <author>John</author>
  </authors>
  <commentList>
    <comment ref="W5" authorId="0">
      <text>
        <r>
          <rPr>
            <b/>
            <sz val="9"/>
            <color indexed="81"/>
            <rFont val="Tahoma"/>
            <family val="2"/>
            <charset val="161"/>
          </rPr>
          <t>John:</t>
        </r>
        <r>
          <rPr>
            <sz val="9"/>
            <color indexed="81"/>
            <rFont val="Tahoma"/>
            <family val="2"/>
            <charset val="161"/>
          </rPr>
          <t xml:space="preserve">
KPIef1 should be used for benchmarking across organizations only when number of trip requests is of the same order of magnitute</t>
        </r>
      </text>
    </comment>
    <comment ref="AC5" authorId="0">
      <text>
        <r>
          <rPr>
            <b/>
            <sz val="9"/>
            <color indexed="81"/>
            <rFont val="Tahoma"/>
            <family val="2"/>
            <charset val="161"/>
          </rPr>
          <t>John:</t>
        </r>
        <r>
          <rPr>
            <sz val="9"/>
            <color indexed="81"/>
            <rFont val="Tahoma"/>
            <family val="2"/>
            <charset val="161"/>
          </rPr>
          <t xml:space="preserve">
KPIef1 should be used for benchmarking across organizations only when number of trip requests is of the same order of magnitute</t>
        </r>
      </text>
    </comment>
    <comment ref="B8" authorId="0">
      <text>
        <r>
          <rPr>
            <b/>
            <sz val="9"/>
            <color indexed="81"/>
            <rFont val="Tahoma"/>
            <family val="2"/>
            <charset val="161"/>
          </rPr>
          <t>John:</t>
        </r>
        <r>
          <rPr>
            <sz val="9"/>
            <color indexed="81"/>
            <rFont val="Tahoma"/>
            <family val="2"/>
            <charset val="161"/>
          </rPr>
          <t xml:space="preserve">
Refers only to downtime due to maintenance or repair. Please insert monthly averages. For example: If the number of vehicles in January is 50 and 2 vehicles are down for 8 and 9 days respectively, then the monthly average is (8+9)/50=0,34 days
</t>
        </r>
      </text>
    </comment>
    <comment ref="W8" authorId="0">
      <text>
        <r>
          <rPr>
            <b/>
            <sz val="9"/>
            <color indexed="81"/>
            <rFont val="Tahoma"/>
            <family val="2"/>
            <charset val="161"/>
          </rPr>
          <t>John:</t>
        </r>
        <r>
          <rPr>
            <sz val="9"/>
            <color indexed="81"/>
            <rFont val="Tahoma"/>
            <family val="2"/>
            <charset val="161"/>
          </rPr>
          <t xml:space="preserve">
Total days available = Number of working days-Number of downtime days</t>
        </r>
      </text>
    </comment>
    <comment ref="AC8" authorId="0">
      <text>
        <r>
          <rPr>
            <b/>
            <sz val="9"/>
            <color indexed="81"/>
            <rFont val="Tahoma"/>
            <family val="2"/>
            <charset val="161"/>
          </rPr>
          <t>John:</t>
        </r>
        <r>
          <rPr>
            <sz val="9"/>
            <color indexed="81"/>
            <rFont val="Tahoma"/>
            <family val="2"/>
            <charset val="161"/>
          </rPr>
          <t xml:space="preserve">
Total days available = Number of working days-Number of downtime days</t>
        </r>
      </text>
    </comment>
    <comment ref="B9" authorId="0">
      <text>
        <r>
          <rPr>
            <b/>
            <sz val="9"/>
            <color indexed="81"/>
            <rFont val="Tahoma"/>
            <family val="2"/>
            <charset val="161"/>
          </rPr>
          <t>John:</t>
        </r>
        <r>
          <rPr>
            <sz val="9"/>
            <color indexed="81"/>
            <rFont val="Tahoma"/>
            <family val="2"/>
            <charset val="161"/>
          </rPr>
          <t xml:space="preserve">
Refers to time that the vehicle was available (operational), but not used because there was no need for the vehicles from a programme perspective. Please insert monthly averages. Calculation of average idle time is similar to average downtime calculation. </t>
        </r>
      </text>
    </comment>
    <comment ref="B10" authorId="0">
      <text>
        <r>
          <rPr>
            <b/>
            <sz val="9"/>
            <color indexed="81"/>
            <rFont val="Tahoma"/>
            <family val="2"/>
            <charset val="161"/>
          </rPr>
          <t>John:</t>
        </r>
        <r>
          <rPr>
            <sz val="9"/>
            <color indexed="81"/>
            <rFont val="Tahoma"/>
            <family val="2"/>
            <charset val="161"/>
          </rPr>
          <t xml:space="preserve">
This is in order to identify if the fleet is oversized. 
 Please use monthly averages.
Average use time+Average idle time+ Average downtime = Total month working days</t>
        </r>
      </text>
    </comment>
    <comment ref="B12" authorId="0">
      <text>
        <r>
          <rPr>
            <b/>
            <sz val="9"/>
            <color indexed="81"/>
            <rFont val="Tahoma"/>
            <family val="2"/>
            <charset val="161"/>
          </rPr>
          <t>John:</t>
        </r>
        <r>
          <rPr>
            <sz val="9"/>
            <color indexed="81"/>
            <rFont val="Tahoma"/>
            <family val="2"/>
            <charset val="161"/>
          </rPr>
          <t xml:space="preserve">
It is the % of vehicles procured on time, according to the organizations policy</t>
        </r>
      </text>
    </comment>
    <comment ref="AC18" authorId="0">
      <text>
        <r>
          <rPr>
            <b/>
            <sz val="9"/>
            <color indexed="81"/>
            <rFont val="Tahoma"/>
            <family val="2"/>
            <charset val="161"/>
          </rPr>
          <t>John:</t>
        </r>
        <r>
          <rPr>
            <sz val="9"/>
            <color indexed="81"/>
            <rFont val="Tahoma"/>
            <family val="2"/>
            <charset val="161"/>
          </rPr>
          <t xml:space="preserve">
KPIef1 should be used for benchmarking across organizations only when number of trip requests is of the same order of magnitute</t>
        </r>
      </text>
    </comment>
    <comment ref="B21" authorId="0">
      <text>
        <r>
          <rPr>
            <b/>
            <sz val="9"/>
            <color indexed="81"/>
            <rFont val="Tahoma"/>
            <family val="2"/>
            <charset val="161"/>
          </rPr>
          <t>John:</t>
        </r>
        <r>
          <rPr>
            <sz val="9"/>
            <color indexed="81"/>
            <rFont val="Tahoma"/>
            <family val="2"/>
            <charset val="161"/>
          </rPr>
          <t xml:space="preserve">
Refers only to downtime due to maintenance or repair. Please insert monthly averages. For example: If the number of vehicles in January is 50 and 2 vehicles are down for 8 and 9 days respectively, then the monthly average is (8+9)/50=0,34 days
</t>
        </r>
      </text>
    </comment>
    <comment ref="AC21" authorId="0">
      <text>
        <r>
          <rPr>
            <b/>
            <sz val="9"/>
            <color indexed="81"/>
            <rFont val="Tahoma"/>
            <family val="2"/>
            <charset val="161"/>
          </rPr>
          <t>John:</t>
        </r>
        <r>
          <rPr>
            <sz val="9"/>
            <color indexed="81"/>
            <rFont val="Tahoma"/>
            <family val="2"/>
            <charset val="161"/>
          </rPr>
          <t xml:space="preserve">
Total days available = Number of working days-Number of downtime days</t>
        </r>
      </text>
    </comment>
    <comment ref="B22" authorId="0">
      <text>
        <r>
          <rPr>
            <b/>
            <sz val="9"/>
            <color indexed="81"/>
            <rFont val="Tahoma"/>
            <family val="2"/>
            <charset val="161"/>
          </rPr>
          <t>John:</t>
        </r>
        <r>
          <rPr>
            <sz val="9"/>
            <color indexed="81"/>
            <rFont val="Tahoma"/>
            <family val="2"/>
            <charset val="161"/>
          </rPr>
          <t xml:space="preserve">
Refers to time that the vehicle was available (operational), but not used because there was no need for the vehicles from a programme perspective. Please insert monthly averages. Calculation of average idle time is similar to average downtime calculation. </t>
        </r>
      </text>
    </comment>
    <comment ref="B23" authorId="0">
      <text>
        <r>
          <rPr>
            <b/>
            <sz val="9"/>
            <color indexed="81"/>
            <rFont val="Tahoma"/>
            <family val="2"/>
            <charset val="161"/>
          </rPr>
          <t>John:</t>
        </r>
        <r>
          <rPr>
            <sz val="9"/>
            <color indexed="81"/>
            <rFont val="Tahoma"/>
            <family val="2"/>
            <charset val="161"/>
          </rPr>
          <t xml:space="preserve">
This is in order to identify if the fleet is oversized. 
 Please use monthly averages.
Average use time+Average idle time+ Average downtime = Total month working days</t>
        </r>
      </text>
    </comment>
    <comment ref="AC31" authorId="0">
      <text>
        <r>
          <rPr>
            <b/>
            <sz val="9"/>
            <color indexed="81"/>
            <rFont val="Tahoma"/>
            <family val="2"/>
            <charset val="161"/>
          </rPr>
          <t>John:</t>
        </r>
        <r>
          <rPr>
            <sz val="9"/>
            <color indexed="81"/>
            <rFont val="Tahoma"/>
            <family val="2"/>
            <charset val="161"/>
          </rPr>
          <t xml:space="preserve">
KPIef1 should be used for benchmarking across organizations only when number of trip requests is of the same order of magnitute</t>
        </r>
      </text>
    </comment>
    <comment ref="B34" authorId="0">
      <text>
        <r>
          <rPr>
            <b/>
            <sz val="9"/>
            <color indexed="81"/>
            <rFont val="Tahoma"/>
            <family val="2"/>
            <charset val="161"/>
          </rPr>
          <t>John:</t>
        </r>
        <r>
          <rPr>
            <sz val="9"/>
            <color indexed="81"/>
            <rFont val="Tahoma"/>
            <family val="2"/>
            <charset val="161"/>
          </rPr>
          <t xml:space="preserve">
Refers only to downtime due to maintenance or repair. Please insert monthly averages. For example: If the number of vehicles in January is 50 and 2 vehicles are down for 8 and 9 days respectively, then the monthly average is (8+9)/50=0,34 days
</t>
        </r>
      </text>
    </comment>
    <comment ref="AC34" authorId="0">
      <text>
        <r>
          <rPr>
            <b/>
            <sz val="9"/>
            <color indexed="81"/>
            <rFont val="Tahoma"/>
            <family val="2"/>
            <charset val="161"/>
          </rPr>
          <t>John:</t>
        </r>
        <r>
          <rPr>
            <sz val="9"/>
            <color indexed="81"/>
            <rFont val="Tahoma"/>
            <family val="2"/>
            <charset val="161"/>
          </rPr>
          <t xml:space="preserve">
Total days available = Number of working days-Number of downtime days</t>
        </r>
      </text>
    </comment>
    <comment ref="B35" authorId="0">
      <text>
        <r>
          <rPr>
            <b/>
            <sz val="9"/>
            <color indexed="81"/>
            <rFont val="Tahoma"/>
            <family val="2"/>
            <charset val="161"/>
          </rPr>
          <t>John:</t>
        </r>
        <r>
          <rPr>
            <sz val="9"/>
            <color indexed="81"/>
            <rFont val="Tahoma"/>
            <family val="2"/>
            <charset val="161"/>
          </rPr>
          <t xml:space="preserve">
Refers to time that the vehicle was available (operational), but not used because there was no need for the vehicles from a programme perspective. Please insert monthly averages. Calculation of average idle time is similar to average downtime calculation. </t>
        </r>
      </text>
    </comment>
    <comment ref="B36" authorId="0">
      <text>
        <r>
          <rPr>
            <b/>
            <sz val="9"/>
            <color indexed="81"/>
            <rFont val="Tahoma"/>
            <family val="2"/>
            <charset val="161"/>
          </rPr>
          <t>John:</t>
        </r>
        <r>
          <rPr>
            <sz val="9"/>
            <color indexed="81"/>
            <rFont val="Tahoma"/>
            <family val="2"/>
            <charset val="161"/>
          </rPr>
          <t xml:space="preserve">
This is in order to identify if the fleet is oversized. 
 Please use monthly averages.
Average use time+Average idle time+ Average downtime = Total month working days</t>
        </r>
      </text>
    </comment>
    <comment ref="AC44" authorId="0">
      <text>
        <r>
          <rPr>
            <b/>
            <sz val="9"/>
            <color indexed="81"/>
            <rFont val="Tahoma"/>
            <family val="2"/>
            <charset val="161"/>
          </rPr>
          <t>John:</t>
        </r>
        <r>
          <rPr>
            <sz val="9"/>
            <color indexed="81"/>
            <rFont val="Tahoma"/>
            <family val="2"/>
            <charset val="161"/>
          </rPr>
          <t xml:space="preserve">
KPIef1 should be used for benchmarking across organizations only when number of trip requests is of the same order of magnitute</t>
        </r>
      </text>
    </comment>
    <comment ref="B47" authorId="0">
      <text>
        <r>
          <rPr>
            <b/>
            <sz val="9"/>
            <color indexed="81"/>
            <rFont val="Tahoma"/>
            <family val="2"/>
            <charset val="161"/>
          </rPr>
          <t>John:</t>
        </r>
        <r>
          <rPr>
            <sz val="9"/>
            <color indexed="81"/>
            <rFont val="Tahoma"/>
            <family val="2"/>
            <charset val="161"/>
          </rPr>
          <t xml:space="preserve">
Refers only to downtime due to maintenance or repair. Please insert monthly averages. For example: If the number of vehicles in January is 50 and 2 vehicles are down for 8 and 9 days respectively, then the monthly average is (8+9)/50=0,34 days
</t>
        </r>
      </text>
    </comment>
    <comment ref="AC47" authorId="0">
      <text>
        <r>
          <rPr>
            <b/>
            <sz val="9"/>
            <color indexed="81"/>
            <rFont val="Tahoma"/>
            <family val="2"/>
            <charset val="161"/>
          </rPr>
          <t>John:</t>
        </r>
        <r>
          <rPr>
            <sz val="9"/>
            <color indexed="81"/>
            <rFont val="Tahoma"/>
            <family val="2"/>
            <charset val="161"/>
          </rPr>
          <t xml:space="preserve">
Total days available = Number of working days-Number of downtime days</t>
        </r>
      </text>
    </comment>
    <comment ref="B48" authorId="0">
      <text>
        <r>
          <rPr>
            <b/>
            <sz val="9"/>
            <color indexed="81"/>
            <rFont val="Tahoma"/>
            <family val="2"/>
            <charset val="161"/>
          </rPr>
          <t>John:</t>
        </r>
        <r>
          <rPr>
            <sz val="9"/>
            <color indexed="81"/>
            <rFont val="Tahoma"/>
            <family val="2"/>
            <charset val="161"/>
          </rPr>
          <t xml:space="preserve">
Refers to time that the vehicle was available (operational), but not used because there was no need for the vehicles from a programme perspective. Please insert monthly averages. Calculation of average idle time is similar to average downtime calculation. </t>
        </r>
      </text>
    </comment>
    <comment ref="B49" authorId="0">
      <text>
        <r>
          <rPr>
            <b/>
            <sz val="9"/>
            <color indexed="81"/>
            <rFont val="Tahoma"/>
            <family val="2"/>
            <charset val="161"/>
          </rPr>
          <t>John:</t>
        </r>
        <r>
          <rPr>
            <sz val="9"/>
            <color indexed="81"/>
            <rFont val="Tahoma"/>
            <family val="2"/>
            <charset val="161"/>
          </rPr>
          <t xml:space="preserve">
This is in order to identify if the fleet is oversized. 
 Please use monthly averages.
Average use time+Average idle time+ Average downtime = Total month working days</t>
        </r>
      </text>
    </comment>
  </commentList>
</comments>
</file>

<file path=xl/comments5.xml><?xml version="1.0" encoding="utf-8"?>
<comments xmlns="http://schemas.openxmlformats.org/spreadsheetml/2006/main">
  <authors>
    <author>John</author>
  </authors>
  <commentList>
    <comment ref="E7" authorId="0">
      <text>
        <r>
          <rPr>
            <b/>
            <sz val="9"/>
            <color indexed="81"/>
            <rFont val="Tahoma"/>
            <family val="2"/>
            <charset val="161"/>
          </rPr>
          <t>John:</t>
        </r>
        <r>
          <rPr>
            <sz val="9"/>
            <color indexed="81"/>
            <rFont val="Tahoma"/>
            <family val="2"/>
            <charset val="161"/>
          </rPr>
          <t xml:space="preserve">
data taken from 
The Greenhouse Gas Protocol 
http://www.ghgprotocol.org/files/ghgp/tools/co2-mobile.pdf</t>
        </r>
      </text>
    </comment>
  </commentList>
</comments>
</file>

<file path=xl/sharedStrings.xml><?xml version="1.0" encoding="utf-8"?>
<sst xmlns="http://schemas.openxmlformats.org/spreadsheetml/2006/main" count="1132" uniqueCount="252">
  <si>
    <t xml:space="preserve">Safety: Driver and passenger safety. Reduction of accidents.  </t>
  </si>
  <si>
    <t>KPIs</t>
  </si>
  <si>
    <t>Average working hours per driver per day</t>
  </si>
  <si>
    <t xml:space="preserve">Average night driving hours per driver per day </t>
  </si>
  <si>
    <t>Maintenance done on time according to maintenance schedule (%)</t>
  </si>
  <si>
    <t>Total number of country offices (HQ level)</t>
  </si>
  <si>
    <t>Number of country offices road &amp; safety action plan (HQ level)</t>
  </si>
  <si>
    <t>PIs</t>
  </si>
  <si>
    <t>Number of accidents</t>
  </si>
  <si>
    <t>Number of Staff in the reference country</t>
  </si>
  <si>
    <t xml:space="preserve">Number of management staff  </t>
  </si>
  <si>
    <t xml:space="preserve">Number of rest of the staff </t>
  </si>
  <si>
    <t xml:space="preserve">Number of drivers </t>
  </si>
  <si>
    <t>Country offices</t>
  </si>
  <si>
    <t>Data from data  collection system</t>
  </si>
  <si>
    <t>Kilometers</t>
  </si>
  <si>
    <t>Number of damage-only accidents during reference period</t>
  </si>
  <si>
    <t>Data Input for KPIs</t>
  </si>
  <si>
    <t>Data Input for PIs</t>
  </si>
  <si>
    <t>Reference country</t>
  </si>
  <si>
    <t>Comments</t>
  </si>
  <si>
    <t xml:space="preserve">Environmental impact : Reduction of GHG emissions. </t>
  </si>
  <si>
    <t>Number of vehicles</t>
  </si>
  <si>
    <t>kgCO2/lt</t>
  </si>
  <si>
    <t>KPI</t>
  </si>
  <si>
    <t>Calculation of CO2 emissions by fuel records</t>
  </si>
  <si>
    <t>Fuel Data</t>
  </si>
  <si>
    <t>Vehicle Data</t>
  </si>
  <si>
    <t>S1:Country offices with road &amp; safety action plan (%) (HQ level)</t>
  </si>
  <si>
    <t>S2.1: Staff trained (%) (drivers)</t>
  </si>
  <si>
    <t>S2.2: Staff trained (%)  (management)</t>
  </si>
  <si>
    <t>S2.3: Staff trained (%) (rest of staff)</t>
  </si>
  <si>
    <t>S4: Average working hours per driver per day</t>
  </si>
  <si>
    <t xml:space="preserve">S5: Average night driving hours per driver per day </t>
  </si>
  <si>
    <t xml:space="preserve">S6: Average kilometers per driver per day </t>
  </si>
  <si>
    <t>S9: Maintenance done on time according to maintenance schedule (%)</t>
  </si>
  <si>
    <t xml:space="preserve">En2: Average age per vehicle (years) </t>
  </si>
  <si>
    <t xml:space="preserve">En3: Average mileage per vehicle (km) </t>
  </si>
  <si>
    <t xml:space="preserve">En5: % of green city vehicles (hybrids, electric cars) </t>
  </si>
  <si>
    <t xml:space="preserve">En6: % of 4-stroke motorbikes </t>
  </si>
  <si>
    <t xml:space="preserve">En7: % of drivers trained </t>
  </si>
  <si>
    <t xml:space="preserve">En10: Maintenance done on time according to maintenance schedule (%) </t>
  </si>
  <si>
    <t xml:space="preserve">Average age per vehicle (years) </t>
  </si>
  <si>
    <t xml:space="preserve">Average mileage per vehicle (km) </t>
  </si>
  <si>
    <t xml:space="preserve">En4: % of green vehicles (Euro 5 and Euro 6) used in field </t>
  </si>
  <si>
    <t>Efficiency: Reduction of operating costs</t>
  </si>
  <si>
    <t>C1: Average Purchasing cost per vehicle type (USD)</t>
  </si>
  <si>
    <t xml:space="preserve">C12: Maintenance done on time according to maintenance schedule (%) </t>
  </si>
  <si>
    <t>Average disposal cost per vehicle (country level)</t>
  </si>
  <si>
    <t>Effectivenes: increased programme delivery</t>
  </si>
  <si>
    <t>Vehicle 1</t>
  </si>
  <si>
    <t>Vehicle 2</t>
  </si>
  <si>
    <t>Vehicle 3</t>
  </si>
  <si>
    <t>Vehicle 4</t>
  </si>
  <si>
    <t>Vehicle 5</t>
  </si>
  <si>
    <t>Vehicle 6</t>
  </si>
  <si>
    <t>Vehicle 7</t>
  </si>
  <si>
    <t>Vehicle 8</t>
  </si>
  <si>
    <t>Vehicle 9</t>
  </si>
  <si>
    <t>Vehicle 10</t>
  </si>
  <si>
    <t>Vehicle 11</t>
  </si>
  <si>
    <t>Vehicle 12</t>
  </si>
  <si>
    <t>Vehicle 13</t>
  </si>
  <si>
    <t>Vehicle 14</t>
  </si>
  <si>
    <t>Vehicle 15</t>
  </si>
  <si>
    <t>Vehicle 16</t>
  </si>
  <si>
    <t>Vehicle 17</t>
  </si>
  <si>
    <t>Vehicle 18</t>
  </si>
  <si>
    <t>Vehicle 19</t>
  </si>
  <si>
    <t>Vehicle 20</t>
  </si>
  <si>
    <t>Vehicle 21</t>
  </si>
  <si>
    <t>Vehicle 22</t>
  </si>
  <si>
    <t>Vehicle 23</t>
  </si>
  <si>
    <t>Vehicle 24</t>
  </si>
  <si>
    <t>Vehicle 25</t>
  </si>
  <si>
    <t>Vehicle 26</t>
  </si>
  <si>
    <t>Vehicle 27</t>
  </si>
  <si>
    <t>Vehicle 28</t>
  </si>
  <si>
    <t>Vehicle 29</t>
  </si>
  <si>
    <t>Vehicle 30</t>
  </si>
  <si>
    <t>Vehicle 31</t>
  </si>
  <si>
    <t>Vehicle 32</t>
  </si>
  <si>
    <t>Vehicle 33</t>
  </si>
  <si>
    <t>Vehicle 34</t>
  </si>
  <si>
    <t>Vehicle 35</t>
  </si>
  <si>
    <t>Vehicle 36</t>
  </si>
  <si>
    <t>Vehicle 37</t>
  </si>
  <si>
    <t>Vehicle 38</t>
  </si>
  <si>
    <t>Vehicle 39</t>
  </si>
  <si>
    <t>Vehicle 40</t>
  </si>
  <si>
    <t>Vehicle 41</t>
  </si>
  <si>
    <t>Vehicle 42</t>
  </si>
  <si>
    <t>Vehicle 43</t>
  </si>
  <si>
    <t>Vehicle 44</t>
  </si>
  <si>
    <t>Vehicle 45</t>
  </si>
  <si>
    <t>Vehicle 46</t>
  </si>
  <si>
    <t>Vehicle 47</t>
  </si>
  <si>
    <t>Vehicle 48</t>
  </si>
  <si>
    <t>Vehicle 49</t>
  </si>
  <si>
    <t>Vehicle 50</t>
  </si>
  <si>
    <t>Vehicle Type</t>
  </si>
  <si>
    <t>Fuel</t>
  </si>
  <si>
    <t>Gasoline</t>
  </si>
  <si>
    <t>Diesel</t>
  </si>
  <si>
    <t>LPG</t>
  </si>
  <si>
    <t>Hybrid</t>
  </si>
  <si>
    <t>Electric</t>
  </si>
  <si>
    <t>Mileage (km)</t>
  </si>
  <si>
    <t>Age (months)</t>
  </si>
  <si>
    <t>Km in reference period</t>
  </si>
  <si>
    <t>Fuel consumption in reference period (lt)</t>
  </si>
  <si>
    <t>CO2 emissions in reference period (kgCO2)</t>
  </si>
  <si>
    <t>Fuel Emissions Factor kg CO2/lt</t>
  </si>
  <si>
    <t>Average Purchasing cost per vehicle type (USD)</t>
  </si>
  <si>
    <t xml:space="preserve">C4: Average age per vehicle (years) </t>
  </si>
  <si>
    <t xml:space="preserve">C5: Average mileage per vehicle (km) </t>
  </si>
  <si>
    <t xml:space="preserve">C6: % of green field vehicles (Euro 5 and Euro 6) </t>
  </si>
  <si>
    <t>C7: % of green city vehicles (hybrids, electric cars)</t>
  </si>
  <si>
    <t xml:space="preserve">C8: % of 4-stroke motorbikes </t>
  </si>
  <si>
    <t xml:space="preserve">C9: % of drivers trained </t>
  </si>
  <si>
    <t>Total number of vehicles rented</t>
  </si>
  <si>
    <t>Average sales price per vehicle</t>
  </si>
  <si>
    <t>Running costs</t>
  </si>
  <si>
    <t>Standing costs</t>
  </si>
  <si>
    <t>Overhead costs</t>
  </si>
  <si>
    <t>Effectiveness KPIef1 Number of trips made/ number of trip requests</t>
  </si>
  <si>
    <t>Ef1: Vehicle Availability (%): Total days available/Number of working days</t>
  </si>
  <si>
    <t>Ef2: Vehicle use (%): Total days used/Total days available</t>
  </si>
  <si>
    <t>Ef5: Average procurement time per vehicle (weeks)</t>
  </si>
  <si>
    <t>Ef6: Procurement of vehicles on time according to the policy schedule (%)</t>
  </si>
  <si>
    <t>Total programme costs served by the fleet in the reference period</t>
  </si>
  <si>
    <t>Cost eficiency KPI                Whole Life cost/Vehicle (USD)</t>
  </si>
  <si>
    <t xml:space="preserve">Ef3: Maintenance done on time according to maintenance schedule (%) </t>
  </si>
  <si>
    <t>Ef4.2 Number of injury-only accidents during reference period</t>
  </si>
  <si>
    <t>Ef4.3 Number of damage-only accidents during reference period</t>
  </si>
  <si>
    <t>Ef4.1 Number of fatal accidents during reference period</t>
  </si>
  <si>
    <t>Average procurement time per vehicle (weeks)</t>
  </si>
  <si>
    <t>Procurement of vehicles on time according to the policy schedule (%)</t>
  </si>
  <si>
    <t>Reference period (number of months)</t>
  </si>
  <si>
    <t>S8: Number of traffic fines per driver per year</t>
  </si>
  <si>
    <t>En1.2: Diesel consumption per 100 Kilometers per vehicle(lt/100km)</t>
  </si>
  <si>
    <t>En1.1: Gasoline consumption per 100 Kilometers per vehicle(lt/100km)</t>
  </si>
  <si>
    <t>Total km of vehicles using gasoline in the reference period</t>
  </si>
  <si>
    <t>Total km of vehicles using diesel in the reference period</t>
  </si>
  <si>
    <t>Other costs in the reference period (USD)</t>
  </si>
  <si>
    <t xml:space="preserve">C3.1: Gasoline consumption per 100 Kilometers per vehicle (lt/100km) </t>
  </si>
  <si>
    <t xml:space="preserve">C3.2: Diesel consumption per 100 Kilometers per vehicle (lt/100km) </t>
  </si>
  <si>
    <t>Green cells are produced from data filled in yellow cells</t>
  </si>
  <si>
    <t>Number of road and safety taining hours for drivers</t>
  </si>
  <si>
    <t>Number of road and safety taining hours for management staff</t>
  </si>
  <si>
    <t>Number of driver training hours for rest of staff</t>
  </si>
  <si>
    <t>Training hours in  reference period</t>
  </si>
  <si>
    <t>Environmental KPIen   gasoline vehicles   g CO2/km driven</t>
  </si>
  <si>
    <t>Environmental KPIen   diesel vehicles   g CO2/km driven</t>
  </si>
  <si>
    <t>Environmental KPIen   all vehicles   g CO2/km driven</t>
  </si>
  <si>
    <t>Total km of electric vehicles</t>
  </si>
  <si>
    <t>C13.1: Scheduled maintenance cost per vehicle (USD) (country level)</t>
  </si>
  <si>
    <t>C13.2 Unscheduled repair cost per vehicle (USD) (country level)</t>
  </si>
  <si>
    <t>C14: Average insurance premium per vehicle (USD) (country level)</t>
  </si>
  <si>
    <t>C15.1: Number of fatal accidents during reference period</t>
  </si>
  <si>
    <t>C15.2: Number of injury-only accidents during reference period</t>
  </si>
  <si>
    <t>C15.3: Number of damage-only accidents during reference period</t>
  </si>
  <si>
    <t>C16: Average replacement age per vehicle</t>
  </si>
  <si>
    <t>C17: Average disposal cost per vehicle (country level)</t>
  </si>
  <si>
    <t>C18: Average sales price per vehicle (country level)</t>
  </si>
  <si>
    <t>C19: Total fleet costs as % of the Programme costs</t>
  </si>
  <si>
    <t>Safety KPIS1.1           Km/fatal accidents per year</t>
  </si>
  <si>
    <t>Safety KPIS1.2           Km/injury only accidents per year</t>
  </si>
  <si>
    <t>Safety KPIS1.3           Km/damage only accidents per year</t>
  </si>
  <si>
    <t>Safety KPIS2.4           Total Number of accidents per year</t>
  </si>
  <si>
    <t>Safety KPIS2.1           Fatal accidents per year</t>
  </si>
  <si>
    <t>Safety KPIS2.2           Injury only accidents per year</t>
  </si>
  <si>
    <t>Safety KPIS2.3           Damage only accidents per year</t>
  </si>
  <si>
    <t>January</t>
  </si>
  <si>
    <t>February</t>
  </si>
  <si>
    <t>March</t>
  </si>
  <si>
    <t>April</t>
  </si>
  <si>
    <t>May</t>
  </si>
  <si>
    <t>June</t>
  </si>
  <si>
    <t>July</t>
  </si>
  <si>
    <t>August</t>
  </si>
  <si>
    <t>September</t>
  </si>
  <si>
    <t>October</t>
  </si>
  <si>
    <t>November</t>
  </si>
  <si>
    <t>December</t>
  </si>
  <si>
    <t>Number of trips made</t>
  </si>
  <si>
    <t>Average downtime per vehicle (days)</t>
  </si>
  <si>
    <t>Average use time per vehicle  (days)</t>
  </si>
  <si>
    <t xml:space="preserve">Number of trip requests </t>
  </si>
  <si>
    <t>Total</t>
  </si>
  <si>
    <t>Fleet depreciation cost in reference period (USD)</t>
  </si>
  <si>
    <t>Fleet  insurance cost in reference period (USD)</t>
  </si>
  <si>
    <t>Fleet breakdown cover costs (USD)</t>
  </si>
  <si>
    <t>Fleet scheduled maintainance cost in reference period (USD)</t>
  </si>
  <si>
    <t>Fleet unscheduled repairs cost in reference period (USD)</t>
  </si>
  <si>
    <t>Fleet gasoline fuel cost in reference period (USD)</t>
  </si>
  <si>
    <t>Fleet diesel fuel cost in reference period (USD)</t>
  </si>
  <si>
    <t>Personnel cost (drivers) in the reference period (USD)</t>
  </si>
  <si>
    <t>Personnel cost  (other staff related to fleet) in the reference period</t>
  </si>
  <si>
    <t>Facility costs in the reference period (USD)</t>
  </si>
  <si>
    <t>Fuel consuption of vehicles using gasoline (lt)</t>
  </si>
  <si>
    <t>Fuel consumption of vehicles using diesel (lt)</t>
  </si>
  <si>
    <t>Number of fatal accidents</t>
  </si>
  <si>
    <t xml:space="preserve">Number of injury-only accidents </t>
  </si>
  <si>
    <t xml:space="preserve">Total </t>
  </si>
  <si>
    <t xml:space="preserve">Total working days </t>
  </si>
  <si>
    <t xml:space="preserve">Fleet kilometers driven </t>
  </si>
  <si>
    <t>Number of traffic fines</t>
  </si>
  <si>
    <t>Please fill out only the yellow cells only</t>
  </si>
  <si>
    <t>Trips</t>
  </si>
  <si>
    <t>Vehicle data</t>
  </si>
  <si>
    <t>Various data</t>
  </si>
  <si>
    <t xml:space="preserve">Number of traffic fines </t>
  </si>
  <si>
    <t xml:space="preserve">Number of green city vehicles (hybrids, electric cars) </t>
  </si>
  <si>
    <t xml:space="preserve">Number of green vehicles (Euro 5 and Euro 6) </t>
  </si>
  <si>
    <t xml:space="preserve">Number of 4-stroke motorbikes </t>
  </si>
  <si>
    <t>En8: Training hours per driver per year</t>
  </si>
  <si>
    <t>S3.1: Training hours per driver per year</t>
  </si>
  <si>
    <t>S3.2: Training hours per management staff per year</t>
  </si>
  <si>
    <t>S3.3: Training hours per rest of staff per year</t>
  </si>
  <si>
    <t>Average replacement age per vehicle (years)</t>
  </si>
  <si>
    <t>C10: Number of drivers’ training hours per year</t>
  </si>
  <si>
    <t>Effectiveness KPIef2 Number of trip requests per year</t>
  </si>
  <si>
    <r>
      <t xml:space="preserve">Number of drivers with </t>
    </r>
    <r>
      <rPr>
        <sz val="11"/>
        <color theme="1"/>
        <rFont val="Calibri"/>
        <family val="2"/>
        <scheme val="minor"/>
      </rPr>
      <t xml:space="preserve"> road &amp; safety training </t>
    </r>
  </si>
  <si>
    <r>
      <t xml:space="preserve">Number of </t>
    </r>
    <r>
      <rPr>
        <sz val="11"/>
        <color theme="1"/>
        <rFont val="Calibri"/>
        <family val="2"/>
        <scheme val="minor"/>
      </rPr>
      <t>trained</t>
    </r>
    <r>
      <rPr>
        <sz val="11"/>
        <color theme="1"/>
        <rFont val="Calibri"/>
        <family val="2"/>
        <scheme val="minor"/>
      </rPr>
      <t xml:space="preserve"> staff in the reference country</t>
    </r>
  </si>
  <si>
    <t>Number of management staff with road &amp; safety training</t>
  </si>
  <si>
    <r>
      <t xml:space="preserve">Number of the rest of staff with </t>
    </r>
    <r>
      <rPr>
        <sz val="11"/>
        <color theme="1"/>
        <rFont val="Calibri"/>
        <family val="2"/>
        <scheme val="minor"/>
      </rPr>
      <t>road &amp; safety training</t>
    </r>
  </si>
  <si>
    <t>Safety KPIS1.1           Km/fatal accidents per month</t>
  </si>
  <si>
    <t>Safety KPIS1.2           Km/injury only accidents per month</t>
  </si>
  <si>
    <t>Safety KPIS1.3           Km/damage only accidents per month</t>
  </si>
  <si>
    <t>Safety KPIS2.1           Fatal accidents per month</t>
  </si>
  <si>
    <t>Safety KPIS2.2           Injury only accidents per month</t>
  </si>
  <si>
    <t>Safety KPIS2.3           Damage only accidents per month</t>
  </si>
  <si>
    <t>Safety KPIS2.4           Total Number of accidents per month</t>
  </si>
  <si>
    <t>S3.1: Training hours per driver per month</t>
  </si>
  <si>
    <t>S3.2: Training hours per management staff per month</t>
  </si>
  <si>
    <t>S3.3: Training hours per rest of staff per month</t>
  </si>
  <si>
    <t>S8: Number of traffic fines per driver per month</t>
  </si>
  <si>
    <t>C2.1: Gasoline cost per kilometer  (USD/Km)(country level)</t>
  </si>
  <si>
    <t>C2.2: Diesel cost per kilometer  (USD/Km)(country level)</t>
  </si>
  <si>
    <t>C2.1: Gasoline cost per kilometerUSD/Km)(country level)</t>
  </si>
  <si>
    <t>C2.2: Diesel cost per kilometer(USD/Km)(country level)</t>
  </si>
  <si>
    <t>C2.1: Gasoline cost per kilometer (USD/Km)(country level)</t>
  </si>
  <si>
    <t>C2.2: Diesel cost per kilometer (USD/Km)(country level)</t>
  </si>
  <si>
    <t xml:space="preserve">Effectiveness KPIef2 Number of trip requests </t>
  </si>
  <si>
    <t>Average idle time per vehicle (days)</t>
  </si>
  <si>
    <t>Personnel cost (management related to fleet) in the reference period (USD)</t>
  </si>
  <si>
    <t>Number of speed violation occurences</t>
  </si>
  <si>
    <t>S7: Number of kms per speed violation occurence</t>
  </si>
  <si>
    <t>S7: Number of kms per speed violation occurrences</t>
  </si>
  <si>
    <t>En9: Number of kms per speed violation occurrences</t>
  </si>
  <si>
    <t>C11:Number of kms per speed violation occurrences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</si>
</sst>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quot;$&quot;#,##0"/>
  </numFmts>
  <fonts count="12" x14ac:knownFonts="1">
    <font>
      <sz val="11"/>
      <color theme="1"/>
      <name val="Calibri"/>
      <family val="2"/>
      <scheme val="minor"/>
    </font>
    <font>
      <b/>
      <sz val="11"/>
      <color theme="1"/>
      <name val="Calibri"/>
      <family val="2"/>
      <charset val="161"/>
      <scheme val="minor"/>
    </font>
    <font>
      <sz val="11"/>
      <color theme="1"/>
      <name val="Calibri"/>
      <family val="2"/>
      <charset val="161"/>
      <scheme val="minor"/>
    </font>
    <font>
      <b/>
      <sz val="12"/>
      <color theme="1"/>
      <name val="Calibri"/>
      <family val="2"/>
      <charset val="161"/>
      <scheme val="minor"/>
    </font>
    <font>
      <sz val="9"/>
      <color indexed="81"/>
      <name val="Tahoma"/>
      <family val="2"/>
      <charset val="161"/>
    </font>
    <font>
      <b/>
      <sz val="9"/>
      <color indexed="81"/>
      <name val="Tahoma"/>
      <family val="2"/>
      <charset val="161"/>
    </font>
    <font>
      <sz val="11"/>
      <name val="Calibri"/>
      <family val="2"/>
      <scheme val="minor"/>
    </font>
    <font>
      <b/>
      <sz val="11"/>
      <name val="Calibri"/>
      <family val="2"/>
      <charset val="161"/>
      <scheme val="minor"/>
    </font>
    <font>
      <b/>
      <sz val="14"/>
      <color theme="1"/>
      <name val="Calibri"/>
      <family val="2"/>
      <charset val="161"/>
      <scheme val="minor"/>
    </font>
    <font>
      <b/>
      <sz val="16"/>
      <color theme="1"/>
      <name val="Calibri"/>
      <family val="2"/>
      <charset val="161"/>
      <scheme val="minor"/>
    </font>
    <font>
      <b/>
      <sz val="12"/>
      <name val="Calibri"/>
      <family val="2"/>
      <charset val="161"/>
      <scheme val="minor"/>
    </font>
    <font>
      <b/>
      <sz val="18"/>
      <color theme="1"/>
      <name val="Calibri"/>
      <family val="2"/>
      <charset val="161"/>
      <scheme val="minor"/>
    </font>
  </fonts>
  <fills count="6">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s>
  <borders count="27">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diagonal/>
    </border>
    <border>
      <left/>
      <right/>
      <top style="medium">
        <color auto="1"/>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1">
    <xf numFmtId="0" fontId="0" fillId="0" borderId="0"/>
  </cellStyleXfs>
  <cellXfs count="154">
    <xf numFmtId="0" fontId="0" fillId="0" borderId="0" xfId="0"/>
    <xf numFmtId="0" fontId="0" fillId="0" borderId="0" xfId="0" applyAlignment="1">
      <alignment wrapText="1"/>
    </xf>
    <xf numFmtId="0" fontId="0" fillId="0" borderId="0" xfId="0" applyAlignment="1">
      <alignment horizontal="right"/>
    </xf>
    <xf numFmtId="164" fontId="0" fillId="0" borderId="0" xfId="0" applyNumberFormat="1" applyAlignment="1">
      <alignment horizontal="right"/>
    </xf>
    <xf numFmtId="0" fontId="0" fillId="4" borderId="0" xfId="0" applyFill="1"/>
    <xf numFmtId="0" fontId="0" fillId="0" borderId="0" xfId="0" applyAlignment="1" applyProtection="1">
      <alignment wrapText="1"/>
      <protection locked="0"/>
    </xf>
    <xf numFmtId="0" fontId="3" fillId="0" borderId="0" xfId="0" applyFont="1" applyProtection="1">
      <protection locked="0"/>
    </xf>
    <xf numFmtId="0" fontId="0" fillId="0" borderId="0" xfId="0" applyProtection="1">
      <protection locked="0"/>
    </xf>
    <xf numFmtId="0" fontId="1" fillId="0" borderId="0" xfId="0" applyFont="1" applyProtection="1">
      <protection locked="0"/>
    </xf>
    <xf numFmtId="0" fontId="0" fillId="0" borderId="6" xfId="0" applyBorder="1" applyAlignment="1" applyProtection="1">
      <alignment wrapText="1"/>
      <protection locked="0"/>
    </xf>
    <xf numFmtId="0" fontId="0" fillId="0" borderId="7" xfId="0" applyBorder="1" applyAlignment="1" applyProtection="1">
      <alignment wrapText="1"/>
      <protection locked="0"/>
    </xf>
    <xf numFmtId="0" fontId="0" fillId="0" borderId="0" xfId="0" applyBorder="1" applyProtection="1">
      <protection locked="0"/>
    </xf>
    <xf numFmtId="0" fontId="0" fillId="0" borderId="14" xfId="0" applyBorder="1" applyProtection="1">
      <protection locked="0"/>
    </xf>
    <xf numFmtId="0" fontId="0" fillId="2" borderId="21" xfId="0" applyFill="1" applyBorder="1" applyProtection="1">
      <protection locked="0"/>
    </xf>
    <xf numFmtId="0" fontId="7" fillId="0" borderId="14" xfId="0" applyFont="1" applyFill="1" applyBorder="1" applyAlignment="1" applyProtection="1">
      <alignment horizontal="left" vertical="center" wrapText="1"/>
      <protection locked="0"/>
    </xf>
    <xf numFmtId="0" fontId="7" fillId="0" borderId="0" xfId="0" applyFont="1" applyFill="1" applyAlignment="1" applyProtection="1">
      <alignment horizontal="left" vertical="center" wrapText="1"/>
      <protection locked="0"/>
    </xf>
    <xf numFmtId="0" fontId="2" fillId="0" borderId="0" xfId="0" applyFont="1" applyBorder="1" applyProtection="1">
      <protection locked="0"/>
    </xf>
    <xf numFmtId="0" fontId="0" fillId="3" borderId="1" xfId="0" applyFill="1" applyBorder="1" applyProtection="1">
      <protection locked="0"/>
    </xf>
    <xf numFmtId="0" fontId="0" fillId="3" borderId="5" xfId="0" applyFill="1" applyBorder="1" applyProtection="1">
      <protection locked="0"/>
    </xf>
    <xf numFmtId="0" fontId="0" fillId="3" borderId="4" xfId="0" applyFill="1" applyBorder="1" applyProtection="1">
      <protection locked="0"/>
    </xf>
    <xf numFmtId="0" fontId="10" fillId="0" borderId="7" xfId="0" applyFont="1" applyFill="1" applyBorder="1" applyAlignment="1" applyProtection="1">
      <alignment horizontal="left" vertical="center" wrapText="1"/>
      <protection locked="0"/>
    </xf>
    <xf numFmtId="0" fontId="1" fillId="2" borderId="0" xfId="0" applyFont="1" applyFill="1" applyBorder="1" applyAlignment="1" applyProtection="1">
      <alignment vertical="center"/>
      <protection locked="0"/>
    </xf>
    <xf numFmtId="0" fontId="1" fillId="0" borderId="0" xfId="0" applyFont="1" applyFill="1" applyAlignment="1" applyProtection="1">
      <alignment vertical="center"/>
      <protection locked="0"/>
    </xf>
    <xf numFmtId="0" fontId="1" fillId="0" borderId="0" xfId="0" applyFont="1" applyFill="1" applyAlignment="1" applyProtection="1">
      <alignment horizontal="left" vertical="center" wrapText="1"/>
      <protection locked="0"/>
    </xf>
    <xf numFmtId="0" fontId="1" fillId="2" borderId="0" xfId="0" applyFont="1" applyFill="1" applyAlignment="1" applyProtection="1">
      <alignment wrapText="1"/>
      <protection locked="0"/>
    </xf>
    <xf numFmtId="0" fontId="1" fillId="2" borderId="0" xfId="0" applyFont="1" applyFill="1" applyAlignment="1" applyProtection="1">
      <alignment horizontal="left" vertical="center" wrapText="1"/>
      <protection locked="0"/>
    </xf>
    <xf numFmtId="0" fontId="7" fillId="0" borderId="0" xfId="0" applyFont="1" applyFill="1" applyBorder="1" applyAlignment="1" applyProtection="1">
      <alignment horizontal="left" wrapText="1"/>
      <protection locked="0"/>
    </xf>
    <xf numFmtId="0" fontId="0" fillId="5" borderId="1" xfId="0" applyFill="1" applyBorder="1" applyAlignment="1" applyProtection="1">
      <alignment wrapText="1"/>
      <protection locked="0"/>
    </xf>
    <xf numFmtId="0" fontId="1" fillId="2" borderId="11" xfId="0" applyFont="1" applyFill="1" applyBorder="1" applyAlignment="1" applyProtection="1">
      <alignment vertical="center"/>
      <protection locked="0"/>
    </xf>
    <xf numFmtId="0" fontId="1" fillId="2" borderId="0" xfId="0" applyFont="1" applyFill="1" applyAlignment="1" applyProtection="1">
      <alignment horizontal="left" vertical="center"/>
      <protection locked="0"/>
    </xf>
    <xf numFmtId="0" fontId="0" fillId="0" borderId="2" xfId="0" applyBorder="1" applyProtection="1">
      <protection locked="0"/>
    </xf>
    <xf numFmtId="0" fontId="0" fillId="0" borderId="3" xfId="0" applyBorder="1" applyProtection="1">
      <protection locked="0"/>
    </xf>
    <xf numFmtId="0" fontId="0" fillId="0" borderId="4" xfId="0" applyBorder="1" applyProtection="1">
      <protection locked="0"/>
    </xf>
    <xf numFmtId="0" fontId="2" fillId="0" borderId="2" xfId="0" applyFont="1" applyBorder="1" applyProtection="1">
      <protection locked="0"/>
    </xf>
    <xf numFmtId="0" fontId="2" fillId="0" borderId="3" xfId="0" applyFont="1" applyBorder="1" applyProtection="1">
      <protection locked="0"/>
    </xf>
    <xf numFmtId="0" fontId="2" fillId="0" borderId="4" xfId="0" applyFont="1" applyBorder="1" applyProtection="1">
      <protection locked="0"/>
    </xf>
    <xf numFmtId="9" fontId="0" fillId="3" borderId="5" xfId="0" applyNumberFormat="1" applyFill="1" applyBorder="1" applyProtection="1">
      <protection locked="0"/>
    </xf>
    <xf numFmtId="0" fontId="0" fillId="0" borderId="13" xfId="0" applyBorder="1" applyProtection="1">
      <protection locked="0"/>
    </xf>
    <xf numFmtId="0" fontId="0" fillId="3" borderId="5" xfId="0" applyFill="1" applyBorder="1" applyProtection="1"/>
    <xf numFmtId="0" fontId="0" fillId="3" borderId="1" xfId="0" applyFill="1" applyBorder="1" applyProtection="1"/>
    <xf numFmtId="0" fontId="0" fillId="4" borderId="1" xfId="0" applyFill="1" applyBorder="1" applyProtection="1"/>
    <xf numFmtId="2" fontId="0" fillId="4" borderId="1" xfId="0" applyNumberFormat="1" applyFill="1" applyBorder="1" applyProtection="1"/>
    <xf numFmtId="10" fontId="0" fillId="4" borderId="1" xfId="0" applyNumberFormat="1" applyFill="1" applyBorder="1" applyProtection="1"/>
    <xf numFmtId="0" fontId="0" fillId="0" borderId="6" xfId="0" applyBorder="1" applyProtection="1">
      <protection locked="0"/>
    </xf>
    <xf numFmtId="0" fontId="0" fillId="0" borderId="10" xfId="0" applyBorder="1" applyProtection="1">
      <protection locked="0"/>
    </xf>
    <xf numFmtId="0" fontId="3" fillId="0" borderId="7" xfId="0" applyFont="1" applyFill="1" applyBorder="1" applyAlignment="1" applyProtection="1">
      <alignment horizontal="left" vertical="center" wrapText="1"/>
      <protection locked="0"/>
    </xf>
    <xf numFmtId="0" fontId="1" fillId="2" borderId="0" xfId="0" applyFont="1" applyFill="1" applyAlignment="1" applyProtection="1">
      <alignment horizontal="left" wrapText="1"/>
      <protection locked="0"/>
    </xf>
    <xf numFmtId="0" fontId="0" fillId="0" borderId="0" xfId="0" applyFill="1" applyProtection="1">
      <protection locked="0"/>
    </xf>
    <xf numFmtId="0" fontId="1" fillId="0" borderId="0" xfId="0" applyFont="1" applyBorder="1" applyProtection="1">
      <protection locked="0"/>
    </xf>
    <xf numFmtId="0" fontId="0" fillId="0" borderId="0" xfId="0" applyAlignment="1" applyProtection="1">
      <alignment horizontal="right"/>
      <protection locked="0"/>
    </xf>
    <xf numFmtId="164" fontId="0" fillId="0" borderId="0" xfId="0" applyNumberFormat="1" applyAlignment="1" applyProtection="1">
      <alignment horizontal="right"/>
      <protection locked="0"/>
    </xf>
    <xf numFmtId="0" fontId="0" fillId="0" borderId="7" xfId="0" applyBorder="1" applyProtection="1">
      <protection locked="0"/>
    </xf>
    <xf numFmtId="0" fontId="0" fillId="0" borderId="0" xfId="0" applyFill="1" applyBorder="1" applyProtection="1">
      <protection locked="0"/>
    </xf>
    <xf numFmtId="1" fontId="0" fillId="4" borderId="1" xfId="0" applyNumberFormat="1" applyFill="1" applyBorder="1" applyProtection="1"/>
    <xf numFmtId="9" fontId="0" fillId="4" borderId="1" xfId="0" applyNumberFormat="1" applyFill="1" applyBorder="1" applyProtection="1"/>
    <xf numFmtId="0" fontId="9" fillId="0" borderId="0" xfId="0" applyFont="1" applyBorder="1" applyAlignment="1" applyProtection="1">
      <alignment horizontal="center"/>
      <protection locked="0"/>
    </xf>
    <xf numFmtId="0" fontId="3" fillId="0" borderId="7" xfId="0" applyFont="1" applyFill="1" applyBorder="1" applyAlignment="1" applyProtection="1">
      <alignment wrapText="1"/>
      <protection locked="0"/>
    </xf>
    <xf numFmtId="0" fontId="0" fillId="0" borderId="7" xfId="0" applyFill="1" applyBorder="1" applyAlignment="1" applyProtection="1">
      <alignment wrapText="1"/>
      <protection locked="0"/>
    </xf>
    <xf numFmtId="0" fontId="1" fillId="0" borderId="0" xfId="0" applyFont="1" applyFill="1" applyBorder="1" applyAlignment="1" applyProtection="1">
      <alignment horizontal="left" wrapText="1"/>
      <protection locked="0"/>
    </xf>
    <xf numFmtId="0" fontId="3" fillId="2" borderId="22" xfId="0" applyFont="1" applyFill="1" applyBorder="1" applyProtection="1">
      <protection locked="0"/>
    </xf>
    <xf numFmtId="0" fontId="3" fillId="2" borderId="0" xfId="0" applyFont="1" applyFill="1" applyBorder="1" applyProtection="1">
      <protection locked="0"/>
    </xf>
    <xf numFmtId="0" fontId="1" fillId="0" borderId="0" xfId="0" applyFont="1" applyFill="1" applyProtection="1">
      <protection locked="0"/>
    </xf>
    <xf numFmtId="0" fontId="1" fillId="0" borderId="0" xfId="0" applyFont="1" applyFill="1" applyAlignment="1" applyProtection="1">
      <alignment horizontal="left" wrapText="1"/>
      <protection locked="0"/>
    </xf>
    <xf numFmtId="0" fontId="1" fillId="0" borderId="0" xfId="0" applyFont="1" applyFill="1" applyAlignment="1" applyProtection="1">
      <alignment wrapText="1"/>
      <protection locked="0"/>
    </xf>
    <xf numFmtId="0" fontId="0" fillId="0" borderId="0" xfId="0" applyFill="1" applyAlignment="1" applyProtection="1">
      <alignment wrapText="1"/>
      <protection locked="0"/>
    </xf>
    <xf numFmtId="0" fontId="0" fillId="0" borderId="9" xfId="0" applyBorder="1" applyProtection="1">
      <protection locked="0"/>
    </xf>
    <xf numFmtId="0" fontId="0" fillId="0" borderId="7" xfId="0" applyBorder="1" applyAlignment="1" applyProtection="1">
      <alignment horizontal="left" wrapText="1"/>
      <protection locked="0"/>
    </xf>
    <xf numFmtId="0" fontId="6" fillId="3" borderId="1" xfId="0" applyFont="1" applyFill="1" applyBorder="1" applyProtection="1">
      <protection locked="0"/>
    </xf>
    <xf numFmtId="0" fontId="0" fillId="0" borderId="8" xfId="0" applyBorder="1" applyProtection="1">
      <protection locked="0"/>
    </xf>
    <xf numFmtId="0" fontId="0" fillId="4" borderId="0" xfId="0" applyFill="1" applyBorder="1" applyProtection="1">
      <protection locked="0"/>
    </xf>
    <xf numFmtId="0" fontId="6" fillId="3" borderId="0" xfId="0" applyFont="1" applyFill="1" applyBorder="1" applyProtection="1">
      <protection locked="0"/>
    </xf>
    <xf numFmtId="0" fontId="0" fillId="3" borderId="0" xfId="0" applyFill="1" applyBorder="1" applyProtection="1">
      <protection locked="0"/>
    </xf>
    <xf numFmtId="0" fontId="3" fillId="0" borderId="3" xfId="0" applyFont="1" applyBorder="1" applyAlignment="1" applyProtection="1">
      <protection locked="0"/>
    </xf>
    <xf numFmtId="0" fontId="1" fillId="2" borderId="14" xfId="0" applyFont="1" applyFill="1" applyBorder="1" applyAlignment="1" applyProtection="1">
      <alignment horizontal="left" vertical="center" wrapText="1"/>
      <protection locked="0"/>
    </xf>
    <xf numFmtId="0" fontId="0" fillId="2" borderId="22" xfId="0" applyFill="1" applyBorder="1" applyProtection="1">
      <protection locked="0"/>
    </xf>
    <xf numFmtId="0" fontId="0" fillId="2" borderId="0" xfId="0" applyFill="1" applyBorder="1" applyProtection="1">
      <protection locked="0"/>
    </xf>
    <xf numFmtId="164" fontId="0" fillId="0" borderId="2" xfId="0" applyNumberFormat="1" applyBorder="1" applyProtection="1">
      <protection locked="0"/>
    </xf>
    <xf numFmtId="0" fontId="1" fillId="2" borderId="7" xfId="0" applyFont="1" applyFill="1" applyBorder="1" applyAlignment="1" applyProtection="1">
      <alignment vertical="center" wrapText="1"/>
      <protection locked="0"/>
    </xf>
    <xf numFmtId="0" fontId="1" fillId="2" borderId="0" xfId="0" applyFont="1" applyFill="1" applyBorder="1" applyAlignment="1" applyProtection="1">
      <alignment vertical="center" wrapText="1"/>
      <protection locked="0"/>
    </xf>
    <xf numFmtId="0" fontId="1" fillId="2" borderId="14" xfId="0" applyFont="1" applyFill="1" applyBorder="1" applyAlignment="1" applyProtection="1">
      <alignment vertical="center" wrapText="1"/>
      <protection locked="0"/>
    </xf>
    <xf numFmtId="9" fontId="0" fillId="3" borderId="1" xfId="0" applyNumberFormat="1" applyFill="1" applyBorder="1" applyProtection="1">
      <protection locked="0"/>
    </xf>
    <xf numFmtId="9" fontId="0" fillId="3" borderId="0" xfId="0" applyNumberFormat="1" applyFill="1" applyBorder="1" applyProtection="1">
      <protection locked="0"/>
    </xf>
    <xf numFmtId="0" fontId="0" fillId="4" borderId="0" xfId="0" applyFill="1" applyBorder="1" applyProtection="1"/>
    <xf numFmtId="0" fontId="0" fillId="4" borderId="4" xfId="0" applyFill="1" applyBorder="1" applyProtection="1"/>
    <xf numFmtId="1" fontId="0" fillId="4" borderId="0" xfId="0" applyNumberFormat="1" applyFill="1" applyBorder="1" applyProtection="1"/>
    <xf numFmtId="165" fontId="0" fillId="4" borderId="1" xfId="0" applyNumberFormat="1" applyFill="1" applyBorder="1" applyProtection="1"/>
    <xf numFmtId="3" fontId="0" fillId="4" borderId="1" xfId="0" applyNumberFormat="1" applyFill="1" applyBorder="1" applyProtection="1"/>
    <xf numFmtId="1" fontId="0" fillId="4" borderId="0" xfId="0" applyNumberFormat="1" applyFill="1" applyBorder="1" applyProtection="1">
      <protection locked="0"/>
    </xf>
    <xf numFmtId="164" fontId="0" fillId="0" borderId="0" xfId="0" applyNumberFormat="1" applyBorder="1" applyProtection="1">
      <protection locked="0"/>
    </xf>
    <xf numFmtId="0" fontId="0" fillId="0" borderId="0" xfId="0" applyProtection="1"/>
    <xf numFmtId="0" fontId="1"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left" wrapText="1"/>
      <protection locked="0"/>
    </xf>
    <xf numFmtId="0" fontId="1" fillId="2" borderId="0" xfId="0" applyFont="1" applyFill="1" applyBorder="1" applyAlignment="1" applyProtection="1">
      <alignment horizontal="left" vertical="center"/>
      <protection locked="0"/>
    </xf>
    <xf numFmtId="0" fontId="1"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left" wrapText="1"/>
      <protection locked="0"/>
    </xf>
    <xf numFmtId="0" fontId="0" fillId="5" borderId="2"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0" fillId="5" borderId="2" xfId="0" applyFont="1" applyFill="1" applyBorder="1" applyAlignment="1" applyProtection="1">
      <alignment horizontal="center" vertical="center" wrapText="1"/>
      <protection locked="0"/>
    </xf>
    <xf numFmtId="0" fontId="0" fillId="5" borderId="3" xfId="0" applyFont="1" applyFill="1" applyBorder="1" applyAlignment="1" applyProtection="1">
      <alignment horizontal="center" vertical="center" wrapText="1"/>
      <protection locked="0"/>
    </xf>
    <xf numFmtId="0" fontId="0" fillId="5" borderId="4"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left"/>
      <protection locked="0"/>
    </xf>
    <xf numFmtId="0" fontId="0" fillId="0" borderId="0" xfId="0" applyAlignment="1" applyProtection="1">
      <alignment horizontal="left"/>
      <protection locked="0"/>
    </xf>
    <xf numFmtId="0" fontId="0" fillId="5" borderId="2" xfId="0" applyFill="1" applyBorder="1" applyAlignment="1" applyProtection="1">
      <alignment horizontal="center" wrapText="1"/>
      <protection locked="0"/>
    </xf>
    <xf numFmtId="0" fontId="0" fillId="5" borderId="4" xfId="0" applyFill="1" applyBorder="1" applyAlignment="1" applyProtection="1">
      <alignment horizontal="center" wrapText="1"/>
      <protection locked="0"/>
    </xf>
    <xf numFmtId="0" fontId="1" fillId="2" borderId="0" xfId="0" applyFont="1" applyFill="1" applyBorder="1" applyAlignment="1" applyProtection="1">
      <alignment horizontal="center" vertical="center"/>
      <protection locked="0"/>
    </xf>
    <xf numFmtId="0" fontId="1" fillId="2" borderId="14" xfId="0" applyFont="1" applyFill="1" applyBorder="1" applyAlignment="1" applyProtection="1">
      <alignment horizontal="center" vertical="center"/>
      <protection locked="0"/>
    </xf>
    <xf numFmtId="0" fontId="0" fillId="0" borderId="9" xfId="0" applyFill="1" applyBorder="1" applyAlignment="1" applyProtection="1">
      <alignment horizontal="center"/>
      <protection locked="0"/>
    </xf>
    <xf numFmtId="0" fontId="0" fillId="0" borderId="11" xfId="0" applyFill="1" applyBorder="1" applyAlignment="1" applyProtection="1">
      <alignment horizontal="center"/>
      <protection locked="0"/>
    </xf>
    <xf numFmtId="0" fontId="0" fillId="0" borderId="5" xfId="0" applyFill="1" applyBorder="1" applyAlignment="1" applyProtection="1">
      <alignment horizontal="center"/>
      <protection locked="0"/>
    </xf>
    <xf numFmtId="0" fontId="0" fillId="0" borderId="24" xfId="0" applyFill="1" applyBorder="1" applyAlignment="1" applyProtection="1">
      <alignment horizontal="center"/>
      <protection locked="0"/>
    </xf>
    <xf numFmtId="0" fontId="0" fillId="0" borderId="25" xfId="0" applyFill="1" applyBorder="1" applyAlignment="1" applyProtection="1">
      <alignment horizontal="center"/>
      <protection locked="0"/>
    </xf>
    <xf numFmtId="0" fontId="0" fillId="0" borderId="26" xfId="0" applyFill="1" applyBorder="1" applyAlignment="1" applyProtection="1">
      <alignment horizontal="center"/>
      <protection locked="0"/>
    </xf>
    <xf numFmtId="0" fontId="1" fillId="2" borderId="11" xfId="0" applyFont="1" applyFill="1" applyBorder="1" applyAlignment="1" applyProtection="1">
      <alignment horizontal="center" vertical="center"/>
      <protection locked="0"/>
    </xf>
    <xf numFmtId="0" fontId="1" fillId="2" borderId="5" xfId="0" applyFont="1" applyFill="1" applyBorder="1" applyAlignment="1" applyProtection="1">
      <alignment horizontal="center" vertical="center"/>
      <protection locked="0"/>
    </xf>
    <xf numFmtId="0" fontId="9" fillId="0" borderId="10" xfId="0" applyFont="1" applyBorder="1" applyAlignment="1" applyProtection="1">
      <alignment horizontal="center"/>
      <protection locked="0"/>
    </xf>
    <xf numFmtId="0" fontId="9" fillId="0" borderId="13" xfId="0" applyFont="1" applyBorder="1" applyAlignment="1" applyProtection="1">
      <alignment horizontal="center"/>
      <protection locked="0"/>
    </xf>
    <xf numFmtId="0" fontId="11" fillId="0" borderId="10" xfId="0" applyFont="1" applyBorder="1" applyAlignment="1" applyProtection="1">
      <alignment horizontal="center"/>
      <protection locked="0"/>
    </xf>
    <xf numFmtId="0" fontId="11" fillId="0" borderId="13" xfId="0" applyFont="1" applyBorder="1" applyAlignment="1" applyProtection="1">
      <alignment horizontal="center"/>
      <protection locked="0"/>
    </xf>
    <xf numFmtId="0" fontId="1" fillId="2" borderId="0" xfId="0" applyFont="1" applyFill="1" applyBorder="1" applyAlignment="1" applyProtection="1">
      <alignment horizontal="left" vertical="center"/>
      <protection locked="0"/>
    </xf>
    <xf numFmtId="0" fontId="1" fillId="2" borderId="14" xfId="0" applyFont="1" applyFill="1" applyBorder="1" applyAlignment="1" applyProtection="1">
      <alignment horizontal="left" vertical="center"/>
      <protection locked="0"/>
    </xf>
    <xf numFmtId="0" fontId="0" fillId="5" borderId="2" xfId="0" applyFill="1" applyBorder="1" applyAlignment="1" applyProtection="1">
      <alignment horizontal="center" vertical="center"/>
      <protection locked="0"/>
    </xf>
    <xf numFmtId="0" fontId="0" fillId="5" borderId="4" xfId="0" applyFill="1" applyBorder="1" applyAlignment="1" applyProtection="1">
      <alignment horizontal="center" vertical="center"/>
      <protection locked="0"/>
    </xf>
    <xf numFmtId="0" fontId="1" fillId="2" borderId="11"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left" vertical="center" wrapText="1"/>
      <protection locked="0"/>
    </xf>
    <xf numFmtId="0" fontId="0" fillId="0" borderId="6" xfId="0" applyFill="1" applyBorder="1" applyAlignment="1" applyProtection="1">
      <alignment horizontal="center"/>
      <protection locked="0"/>
    </xf>
    <xf numFmtId="0" fontId="0" fillId="0" borderId="10" xfId="0" applyFill="1" applyBorder="1" applyAlignment="1" applyProtection="1">
      <alignment horizontal="center"/>
      <protection locked="0"/>
    </xf>
    <xf numFmtId="0" fontId="0" fillId="0" borderId="13" xfId="0" applyFill="1" applyBorder="1" applyAlignment="1" applyProtection="1">
      <alignment horizontal="center"/>
      <protection locked="0"/>
    </xf>
    <xf numFmtId="0" fontId="0" fillId="0" borderId="8" xfId="0" applyFill="1" applyBorder="1" applyAlignment="1" applyProtection="1">
      <alignment horizontal="center"/>
      <protection locked="0"/>
    </xf>
    <xf numFmtId="0" fontId="0" fillId="0" borderId="12" xfId="0" applyFill="1" applyBorder="1" applyAlignment="1" applyProtection="1">
      <alignment horizontal="center"/>
      <protection locked="0"/>
    </xf>
    <xf numFmtId="0" fontId="0" fillId="0" borderId="15" xfId="0" applyFill="1" applyBorder="1" applyAlignment="1" applyProtection="1">
      <alignment horizontal="center"/>
      <protection locked="0"/>
    </xf>
    <xf numFmtId="0" fontId="0" fillId="0" borderId="7" xfId="0" applyFill="1" applyBorder="1" applyAlignment="1" applyProtection="1">
      <alignment horizontal="center"/>
      <protection locked="0"/>
    </xf>
    <xf numFmtId="0" fontId="0" fillId="0" borderId="0" xfId="0" applyFill="1" applyBorder="1" applyAlignment="1" applyProtection="1">
      <alignment horizontal="center"/>
      <protection locked="0"/>
    </xf>
    <xf numFmtId="0" fontId="0" fillId="0" borderId="14" xfId="0" applyFill="1" applyBorder="1" applyAlignment="1" applyProtection="1">
      <alignment horizontal="center"/>
      <protection locked="0"/>
    </xf>
    <xf numFmtId="0" fontId="1" fillId="2" borderId="0"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0" fillId="5" borderId="6" xfId="0" applyFill="1" applyBorder="1" applyAlignment="1" applyProtection="1">
      <alignment horizontal="center" vertical="center"/>
      <protection locked="0"/>
    </xf>
    <xf numFmtId="0" fontId="0" fillId="5" borderId="7" xfId="0"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0" fillId="5" borderId="8" xfId="0" applyFill="1" applyBorder="1" applyAlignment="1" applyProtection="1">
      <alignment horizontal="center" vertical="center"/>
      <protection locked="0"/>
    </xf>
    <xf numFmtId="0" fontId="1" fillId="2" borderId="11"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5" xfId="0" applyBorder="1" applyAlignment="1" applyProtection="1">
      <alignment horizontal="left"/>
      <protection locked="0"/>
    </xf>
    <xf numFmtId="0" fontId="1" fillId="2" borderId="0" xfId="0" applyFont="1" applyFill="1" applyBorder="1" applyAlignment="1" applyProtection="1">
      <alignment horizontal="left" vertical="center" wrapText="1"/>
      <protection locked="0"/>
    </xf>
    <xf numFmtId="0" fontId="0" fillId="0" borderId="23" xfId="0" applyBorder="1" applyAlignment="1" applyProtection="1">
      <alignment horizontal="left"/>
      <protection locked="0"/>
    </xf>
    <xf numFmtId="0" fontId="0" fillId="0" borderId="16" xfId="0" applyBorder="1" applyAlignment="1" applyProtection="1">
      <alignment horizontal="left"/>
      <protection locked="0"/>
    </xf>
    <xf numFmtId="0" fontId="0" fillId="0" borderId="17" xfId="0" applyBorder="1" applyAlignment="1" applyProtection="1">
      <alignment horizontal="left"/>
      <protection locked="0"/>
    </xf>
    <xf numFmtId="0" fontId="1" fillId="2" borderId="18" xfId="0" applyFont="1" applyFill="1" applyBorder="1" applyAlignment="1" applyProtection="1">
      <alignment horizontal="right"/>
      <protection locked="0"/>
    </xf>
    <xf numFmtId="0" fontId="1" fillId="2" borderId="19" xfId="0" applyFont="1" applyFill="1" applyBorder="1" applyAlignment="1" applyProtection="1">
      <alignment horizontal="right"/>
      <protection locked="0"/>
    </xf>
    <xf numFmtId="0" fontId="1" fillId="2" borderId="20" xfId="0" applyFont="1" applyFill="1" applyBorder="1" applyAlignment="1" applyProtection="1">
      <alignment horizontal="right"/>
      <protection locked="0"/>
    </xf>
    <xf numFmtId="0" fontId="1" fillId="2" borderId="0" xfId="0" applyFont="1" applyFill="1" applyBorder="1" applyAlignment="1" applyProtection="1">
      <alignment horizontal="left" wrapText="1"/>
      <protection locked="0"/>
    </xf>
  </cellXfs>
  <cellStyles count="1">
    <cellStyle name="Stan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4"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00.xml.rels><?xml version="1.0" encoding="UTF-8" standalone="yes"?>
<Relationships xmlns="http://schemas.openxmlformats.org/package/2006/relationships"><Relationship Id="rId1" Type="http://schemas.openxmlformats.org/officeDocument/2006/relationships/chartUserShapes" Target="../drawings/drawing102.xml"/></Relationships>
</file>

<file path=xl/charts/_rels/chart101.xml.rels><?xml version="1.0" encoding="UTF-8" standalone="yes"?>
<Relationships xmlns="http://schemas.openxmlformats.org/package/2006/relationships"><Relationship Id="rId1" Type="http://schemas.openxmlformats.org/officeDocument/2006/relationships/chartUserShapes" Target="../drawings/drawing103.xml"/></Relationships>
</file>

<file path=xl/charts/_rels/chart102.xml.rels><?xml version="1.0" encoding="UTF-8" standalone="yes"?>
<Relationships xmlns="http://schemas.openxmlformats.org/package/2006/relationships"><Relationship Id="rId1" Type="http://schemas.openxmlformats.org/officeDocument/2006/relationships/chartUserShapes" Target="../drawings/drawing104.xml"/></Relationships>
</file>

<file path=xl/charts/_rels/chart103.xml.rels><?xml version="1.0" encoding="UTF-8" standalone="yes"?>
<Relationships xmlns="http://schemas.openxmlformats.org/package/2006/relationships"><Relationship Id="rId1" Type="http://schemas.openxmlformats.org/officeDocument/2006/relationships/chartUserShapes" Target="../drawings/drawing105.xml"/></Relationships>
</file>

<file path=xl/charts/_rels/chart104.xml.rels><?xml version="1.0" encoding="UTF-8" standalone="yes"?>
<Relationships xmlns="http://schemas.openxmlformats.org/package/2006/relationships"><Relationship Id="rId1" Type="http://schemas.openxmlformats.org/officeDocument/2006/relationships/chartUserShapes" Target="../drawings/drawing106.xml"/></Relationships>
</file>

<file path=xl/charts/_rels/chart105.xml.rels><?xml version="1.0" encoding="UTF-8" standalone="yes"?>
<Relationships xmlns="http://schemas.openxmlformats.org/package/2006/relationships"><Relationship Id="rId1" Type="http://schemas.openxmlformats.org/officeDocument/2006/relationships/chartUserShapes" Target="../drawings/drawing107.xml"/></Relationships>
</file>

<file path=xl/charts/_rels/chart106.xml.rels><?xml version="1.0" encoding="UTF-8" standalone="yes"?>
<Relationships xmlns="http://schemas.openxmlformats.org/package/2006/relationships"><Relationship Id="rId1" Type="http://schemas.openxmlformats.org/officeDocument/2006/relationships/chartUserShapes" Target="../drawings/drawing108.xml"/></Relationships>
</file>

<file path=xl/charts/_rels/chart107.xml.rels><?xml version="1.0" encoding="UTF-8" standalone="yes"?>
<Relationships xmlns="http://schemas.openxmlformats.org/package/2006/relationships"><Relationship Id="rId1" Type="http://schemas.openxmlformats.org/officeDocument/2006/relationships/chartUserShapes" Target="../drawings/drawing109.xml"/></Relationships>
</file>

<file path=xl/charts/_rels/chart108.xml.rels><?xml version="1.0" encoding="UTF-8" standalone="yes"?>
<Relationships xmlns="http://schemas.openxmlformats.org/package/2006/relationships"><Relationship Id="rId1" Type="http://schemas.openxmlformats.org/officeDocument/2006/relationships/chartUserShapes" Target="../drawings/drawing110.xml"/></Relationships>
</file>

<file path=xl/charts/_rels/chart109.xml.rels><?xml version="1.0" encoding="UTF-8" standalone="yes"?>
<Relationships xmlns="http://schemas.openxmlformats.org/package/2006/relationships"><Relationship Id="rId1" Type="http://schemas.openxmlformats.org/officeDocument/2006/relationships/chartUserShapes" Target="../drawings/drawing1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10.xml.rels><?xml version="1.0" encoding="UTF-8" standalone="yes"?>
<Relationships xmlns="http://schemas.openxmlformats.org/package/2006/relationships"><Relationship Id="rId1" Type="http://schemas.openxmlformats.org/officeDocument/2006/relationships/chartUserShapes" Target="../drawings/drawing112.xml"/></Relationships>
</file>

<file path=xl/charts/_rels/chart111.xml.rels><?xml version="1.0" encoding="UTF-8" standalone="yes"?>
<Relationships xmlns="http://schemas.openxmlformats.org/package/2006/relationships"><Relationship Id="rId1" Type="http://schemas.openxmlformats.org/officeDocument/2006/relationships/chartUserShapes" Target="../drawings/drawing113.xml"/></Relationships>
</file>

<file path=xl/charts/_rels/chart112.xml.rels><?xml version="1.0" encoding="UTF-8" standalone="yes"?>
<Relationships xmlns="http://schemas.openxmlformats.org/package/2006/relationships"><Relationship Id="rId1" Type="http://schemas.openxmlformats.org/officeDocument/2006/relationships/chartUserShapes" Target="../drawings/drawing114.xml"/></Relationships>
</file>

<file path=xl/charts/_rels/chart113.xml.rels><?xml version="1.0" encoding="UTF-8" standalone="yes"?>
<Relationships xmlns="http://schemas.openxmlformats.org/package/2006/relationships"><Relationship Id="rId1" Type="http://schemas.openxmlformats.org/officeDocument/2006/relationships/chartUserShapes" Target="../drawings/drawing115.xml"/></Relationships>
</file>

<file path=xl/charts/_rels/chart114.xml.rels><?xml version="1.0" encoding="UTF-8" standalone="yes"?>
<Relationships xmlns="http://schemas.openxmlformats.org/package/2006/relationships"><Relationship Id="rId1" Type="http://schemas.openxmlformats.org/officeDocument/2006/relationships/chartUserShapes" Target="../drawings/drawing117.xml"/></Relationships>
</file>

<file path=xl/charts/_rels/chart115.xml.rels><?xml version="1.0" encoding="UTF-8" standalone="yes"?>
<Relationships xmlns="http://schemas.openxmlformats.org/package/2006/relationships"><Relationship Id="rId1" Type="http://schemas.openxmlformats.org/officeDocument/2006/relationships/chartUserShapes" Target="../drawings/drawing118.xml"/></Relationships>
</file>

<file path=xl/charts/_rels/chart116.xml.rels><?xml version="1.0" encoding="UTF-8" standalone="yes"?>
<Relationships xmlns="http://schemas.openxmlformats.org/package/2006/relationships"><Relationship Id="rId1" Type="http://schemas.openxmlformats.org/officeDocument/2006/relationships/chartUserShapes" Target="../drawings/drawing119.xml"/></Relationships>
</file>

<file path=xl/charts/_rels/chart117.xml.rels><?xml version="1.0" encoding="UTF-8" standalone="yes"?>
<Relationships xmlns="http://schemas.openxmlformats.org/package/2006/relationships"><Relationship Id="rId1" Type="http://schemas.openxmlformats.org/officeDocument/2006/relationships/chartUserShapes" Target="../drawings/drawing120.xml"/></Relationships>
</file>

<file path=xl/charts/_rels/chart118.xml.rels><?xml version="1.0" encoding="UTF-8" standalone="yes"?>
<Relationships xmlns="http://schemas.openxmlformats.org/package/2006/relationships"><Relationship Id="rId1" Type="http://schemas.openxmlformats.org/officeDocument/2006/relationships/chartUserShapes" Target="../drawings/drawing121.xml"/></Relationships>
</file>

<file path=xl/charts/_rels/chart119.xml.rels><?xml version="1.0" encoding="UTF-8" standalone="yes"?>
<Relationships xmlns="http://schemas.openxmlformats.org/package/2006/relationships"><Relationship Id="rId1" Type="http://schemas.openxmlformats.org/officeDocument/2006/relationships/chartUserShapes" Target="../drawings/drawing1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20.xml.rels><?xml version="1.0" encoding="UTF-8" standalone="yes"?>
<Relationships xmlns="http://schemas.openxmlformats.org/package/2006/relationships"><Relationship Id="rId1" Type="http://schemas.openxmlformats.org/officeDocument/2006/relationships/chartUserShapes" Target="../drawings/drawing123.xml"/></Relationships>
</file>

<file path=xl/charts/_rels/chart121.xml.rels><?xml version="1.0" encoding="UTF-8" standalone="yes"?>
<Relationships xmlns="http://schemas.openxmlformats.org/package/2006/relationships"><Relationship Id="rId1" Type="http://schemas.openxmlformats.org/officeDocument/2006/relationships/chartUserShapes" Target="../drawings/drawing124.xml"/></Relationships>
</file>

<file path=xl/charts/_rels/chart122.xml.rels><?xml version="1.0" encoding="UTF-8" standalone="yes"?>
<Relationships xmlns="http://schemas.openxmlformats.org/package/2006/relationships"><Relationship Id="rId1" Type="http://schemas.openxmlformats.org/officeDocument/2006/relationships/chartUserShapes" Target="../drawings/drawing125.xml"/></Relationships>
</file>

<file path=xl/charts/_rels/chart123.xml.rels><?xml version="1.0" encoding="UTF-8" standalone="yes"?>
<Relationships xmlns="http://schemas.openxmlformats.org/package/2006/relationships"><Relationship Id="rId1" Type="http://schemas.openxmlformats.org/officeDocument/2006/relationships/chartUserShapes" Target="../drawings/drawing126.xml"/></Relationships>
</file>

<file path=xl/charts/_rels/chart124.xml.rels><?xml version="1.0" encoding="UTF-8" standalone="yes"?>
<Relationships xmlns="http://schemas.openxmlformats.org/package/2006/relationships"><Relationship Id="rId1" Type="http://schemas.openxmlformats.org/officeDocument/2006/relationships/chartUserShapes" Target="../drawings/drawing127.xml"/></Relationships>
</file>

<file path=xl/charts/_rels/chart125.xml.rels><?xml version="1.0" encoding="UTF-8" standalone="yes"?>
<Relationships xmlns="http://schemas.openxmlformats.org/package/2006/relationships"><Relationship Id="rId1" Type="http://schemas.openxmlformats.org/officeDocument/2006/relationships/chartUserShapes" Target="../drawings/drawing128.xml"/></Relationships>
</file>

<file path=xl/charts/_rels/chart126.xml.rels><?xml version="1.0" encoding="UTF-8" standalone="yes"?>
<Relationships xmlns="http://schemas.openxmlformats.org/package/2006/relationships"><Relationship Id="rId1" Type="http://schemas.openxmlformats.org/officeDocument/2006/relationships/chartUserShapes" Target="../drawings/drawing129.xml"/></Relationships>
</file>

<file path=xl/charts/_rels/chart127.xml.rels><?xml version="1.0" encoding="UTF-8" standalone="yes"?>
<Relationships xmlns="http://schemas.openxmlformats.org/package/2006/relationships"><Relationship Id="rId1" Type="http://schemas.openxmlformats.org/officeDocument/2006/relationships/chartUserShapes" Target="../drawings/drawing130.xml"/></Relationships>
</file>

<file path=xl/charts/_rels/chart128.xml.rels><?xml version="1.0" encoding="UTF-8" standalone="yes"?>
<Relationships xmlns="http://schemas.openxmlformats.org/package/2006/relationships"><Relationship Id="rId1" Type="http://schemas.openxmlformats.org/officeDocument/2006/relationships/chartUserShapes" Target="../drawings/drawing131.xml"/></Relationships>
</file>

<file path=xl/charts/_rels/chart129.xml.rels><?xml version="1.0" encoding="UTF-8" standalone="yes"?>
<Relationships xmlns="http://schemas.openxmlformats.org/package/2006/relationships"><Relationship Id="rId1" Type="http://schemas.openxmlformats.org/officeDocument/2006/relationships/chartUserShapes" Target="../drawings/drawing132.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30.xml.rels><?xml version="1.0" encoding="UTF-8" standalone="yes"?>
<Relationships xmlns="http://schemas.openxmlformats.org/package/2006/relationships"><Relationship Id="rId1" Type="http://schemas.openxmlformats.org/officeDocument/2006/relationships/chartUserShapes" Target="../drawings/drawing133.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47.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48.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49.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54.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55.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56.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57.xml.rels><?xml version="1.0" encoding="UTF-8" standalone="yes"?>
<Relationships xmlns="http://schemas.openxmlformats.org/package/2006/relationships"><Relationship Id="rId1" Type="http://schemas.openxmlformats.org/officeDocument/2006/relationships/chartUserShapes" Target="../drawings/drawing59.xml"/></Relationships>
</file>

<file path=xl/charts/_rels/chart58.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59.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0.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61.xml.rels><?xml version="1.0" encoding="UTF-8" standalone="yes"?>
<Relationships xmlns="http://schemas.openxmlformats.org/package/2006/relationships"><Relationship Id="rId1" Type="http://schemas.openxmlformats.org/officeDocument/2006/relationships/chartUserShapes" Target="../drawings/drawing63.xml"/></Relationships>
</file>

<file path=xl/charts/_rels/chart62.xml.rels><?xml version="1.0" encoding="UTF-8" standalone="yes"?>
<Relationships xmlns="http://schemas.openxmlformats.org/package/2006/relationships"><Relationship Id="rId1" Type="http://schemas.openxmlformats.org/officeDocument/2006/relationships/chartUserShapes" Target="../drawings/drawing64.xml"/></Relationships>
</file>

<file path=xl/charts/_rels/chart63.xml.rels><?xml version="1.0" encoding="UTF-8" standalone="yes"?>
<Relationships xmlns="http://schemas.openxmlformats.org/package/2006/relationships"><Relationship Id="rId1" Type="http://schemas.openxmlformats.org/officeDocument/2006/relationships/chartUserShapes" Target="../drawings/drawing65.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65.xml.rels><?xml version="1.0" encoding="UTF-8" standalone="yes"?>
<Relationships xmlns="http://schemas.openxmlformats.org/package/2006/relationships"><Relationship Id="rId1" Type="http://schemas.openxmlformats.org/officeDocument/2006/relationships/chartUserShapes" Target="../drawings/drawing67.xml"/></Relationships>
</file>

<file path=xl/charts/_rels/chart66.xml.rels><?xml version="1.0" encoding="UTF-8" standalone="yes"?>
<Relationships xmlns="http://schemas.openxmlformats.org/package/2006/relationships"><Relationship Id="rId1" Type="http://schemas.openxmlformats.org/officeDocument/2006/relationships/chartUserShapes" Target="../drawings/drawing68.xml"/></Relationships>
</file>

<file path=xl/charts/_rels/chart67.xml.rels><?xml version="1.0" encoding="UTF-8" standalone="yes"?>
<Relationships xmlns="http://schemas.openxmlformats.org/package/2006/relationships"><Relationship Id="rId1" Type="http://schemas.openxmlformats.org/officeDocument/2006/relationships/chartUserShapes" Target="../drawings/drawing69.xml"/></Relationships>
</file>

<file path=xl/charts/_rels/chart68.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69.xml.rels><?xml version="1.0" encoding="UTF-8" standalone="yes"?>
<Relationships xmlns="http://schemas.openxmlformats.org/package/2006/relationships"><Relationship Id="rId1" Type="http://schemas.openxmlformats.org/officeDocument/2006/relationships/chartUserShapes" Target="../drawings/drawing7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0.xml.rels><?xml version="1.0" encoding="UTF-8" standalone="yes"?>
<Relationships xmlns="http://schemas.openxmlformats.org/package/2006/relationships"><Relationship Id="rId1" Type="http://schemas.openxmlformats.org/officeDocument/2006/relationships/chartUserShapes" Target="../drawings/drawing73.xml"/></Relationships>
</file>

<file path=xl/charts/_rels/chart71.xml.rels><?xml version="1.0" encoding="UTF-8" standalone="yes"?>
<Relationships xmlns="http://schemas.openxmlformats.org/package/2006/relationships"><Relationship Id="rId1" Type="http://schemas.openxmlformats.org/officeDocument/2006/relationships/chartUserShapes" Target="../drawings/drawing74.xml"/></Relationships>
</file>

<file path=xl/charts/_rels/chart72.xml.rels><?xml version="1.0" encoding="UTF-8" standalone="yes"?>
<Relationships xmlns="http://schemas.openxmlformats.org/package/2006/relationships"><Relationship Id="rId1" Type="http://schemas.openxmlformats.org/officeDocument/2006/relationships/chartUserShapes" Target="../drawings/drawing75.xml"/></Relationships>
</file>

<file path=xl/charts/_rels/chart73.xml.rels><?xml version="1.0" encoding="UTF-8" standalone="yes"?>
<Relationships xmlns="http://schemas.openxmlformats.org/package/2006/relationships"><Relationship Id="rId1" Type="http://schemas.openxmlformats.org/officeDocument/2006/relationships/chartUserShapes" Target="../drawings/drawing76.xml"/></Relationships>
</file>

<file path=xl/charts/_rels/chart74.xml.rels><?xml version="1.0" encoding="UTF-8" standalone="yes"?>
<Relationships xmlns="http://schemas.openxmlformats.org/package/2006/relationships"><Relationship Id="rId1" Type="http://schemas.openxmlformats.org/officeDocument/2006/relationships/chartUserShapes" Target="../drawings/drawing77.xml"/></Relationships>
</file>

<file path=xl/charts/_rels/chart75.xml.rels><?xml version="1.0" encoding="UTF-8" standalone="yes"?>
<Relationships xmlns="http://schemas.openxmlformats.org/package/2006/relationships"><Relationship Id="rId1" Type="http://schemas.openxmlformats.org/officeDocument/2006/relationships/chartUserShapes" Target="../drawings/drawing78.xml"/></Relationships>
</file>

<file path=xl/charts/_rels/chart76.xml.rels><?xml version="1.0" encoding="UTF-8" standalone="yes"?>
<Relationships xmlns="http://schemas.openxmlformats.org/package/2006/relationships"><Relationship Id="rId1" Type="http://schemas.openxmlformats.org/officeDocument/2006/relationships/chartUserShapes" Target="../drawings/drawing79.xml"/></Relationships>
</file>

<file path=xl/charts/_rels/chart77.xml.rels><?xml version="1.0" encoding="UTF-8" standalone="yes"?>
<Relationships xmlns="http://schemas.openxmlformats.org/package/2006/relationships"><Relationship Id="rId1" Type="http://schemas.openxmlformats.org/officeDocument/2006/relationships/chartUserShapes" Target="../drawings/drawing80.xml"/></Relationships>
</file>

<file path=xl/charts/_rels/chart78.xml.rels><?xml version="1.0" encoding="UTF-8" standalone="yes"?>
<Relationships xmlns="http://schemas.openxmlformats.org/package/2006/relationships"><Relationship Id="rId1" Type="http://schemas.openxmlformats.org/officeDocument/2006/relationships/chartUserShapes" Target="../drawings/drawing81.xml"/></Relationships>
</file>

<file path=xl/charts/_rels/chart79.xml.rels><?xml version="1.0" encoding="UTF-8" standalone="yes"?>
<Relationships xmlns="http://schemas.openxmlformats.org/package/2006/relationships"><Relationship Id="rId1" Type="http://schemas.openxmlformats.org/officeDocument/2006/relationships/chartUserShapes" Target="../drawings/drawing8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0.xml.rels><?xml version="1.0" encoding="UTF-8" standalone="yes"?>
<Relationships xmlns="http://schemas.openxmlformats.org/package/2006/relationships"><Relationship Id="rId1" Type="http://schemas.openxmlformats.org/officeDocument/2006/relationships/chartUserShapes" Target="../drawings/drawing83.xml"/></Relationships>
</file>

<file path=xl/charts/_rels/chart82.xml.rels><?xml version="1.0" encoding="UTF-8" standalone="yes"?>
<Relationships xmlns="http://schemas.openxmlformats.org/package/2006/relationships"><Relationship Id="rId1" Type="http://schemas.openxmlformats.org/officeDocument/2006/relationships/chartUserShapes" Target="../drawings/drawing84.xml"/></Relationships>
</file>

<file path=xl/charts/_rels/chart83.xml.rels><?xml version="1.0" encoding="UTF-8" standalone="yes"?>
<Relationships xmlns="http://schemas.openxmlformats.org/package/2006/relationships"><Relationship Id="rId1" Type="http://schemas.openxmlformats.org/officeDocument/2006/relationships/chartUserShapes" Target="../drawings/drawing85.xml"/></Relationships>
</file>

<file path=xl/charts/_rels/chart84.xml.rels><?xml version="1.0" encoding="UTF-8" standalone="yes"?>
<Relationships xmlns="http://schemas.openxmlformats.org/package/2006/relationships"><Relationship Id="rId1" Type="http://schemas.openxmlformats.org/officeDocument/2006/relationships/chartUserShapes" Target="../drawings/drawing86.xml"/></Relationships>
</file>

<file path=xl/charts/_rels/chart85.xml.rels><?xml version="1.0" encoding="UTF-8" standalone="yes"?>
<Relationships xmlns="http://schemas.openxmlformats.org/package/2006/relationships"><Relationship Id="rId1" Type="http://schemas.openxmlformats.org/officeDocument/2006/relationships/chartUserShapes" Target="../drawings/drawing87.xml"/></Relationships>
</file>

<file path=xl/charts/_rels/chart86.xml.rels><?xml version="1.0" encoding="UTF-8" standalone="yes"?>
<Relationships xmlns="http://schemas.openxmlformats.org/package/2006/relationships"><Relationship Id="rId1" Type="http://schemas.openxmlformats.org/officeDocument/2006/relationships/chartUserShapes" Target="../drawings/drawing88.xml"/></Relationships>
</file>

<file path=xl/charts/_rels/chart87.xml.rels><?xml version="1.0" encoding="UTF-8" standalone="yes"?>
<Relationships xmlns="http://schemas.openxmlformats.org/package/2006/relationships"><Relationship Id="rId1" Type="http://schemas.openxmlformats.org/officeDocument/2006/relationships/chartUserShapes" Target="../drawings/drawing89.xml"/></Relationships>
</file>

<file path=xl/charts/_rels/chart88.xml.rels><?xml version="1.0" encoding="UTF-8" standalone="yes"?>
<Relationships xmlns="http://schemas.openxmlformats.org/package/2006/relationships"><Relationship Id="rId1" Type="http://schemas.openxmlformats.org/officeDocument/2006/relationships/chartUserShapes" Target="../drawings/drawing90.xml"/></Relationships>
</file>

<file path=xl/charts/_rels/chart89.xml.rels><?xml version="1.0" encoding="UTF-8" standalone="yes"?>
<Relationships xmlns="http://schemas.openxmlformats.org/package/2006/relationships"><Relationship Id="rId1" Type="http://schemas.openxmlformats.org/officeDocument/2006/relationships/chartUserShapes" Target="../drawings/drawing91.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0.xml.rels><?xml version="1.0" encoding="UTF-8" standalone="yes"?>
<Relationships xmlns="http://schemas.openxmlformats.org/package/2006/relationships"><Relationship Id="rId1" Type="http://schemas.openxmlformats.org/officeDocument/2006/relationships/chartUserShapes" Target="../drawings/drawing92.xml"/></Relationships>
</file>

<file path=xl/charts/_rels/chart91.xml.rels><?xml version="1.0" encoding="UTF-8" standalone="yes"?>
<Relationships xmlns="http://schemas.openxmlformats.org/package/2006/relationships"><Relationship Id="rId1" Type="http://schemas.openxmlformats.org/officeDocument/2006/relationships/chartUserShapes" Target="../drawings/drawing93.xml"/></Relationships>
</file>

<file path=xl/charts/_rels/chart92.xml.rels><?xml version="1.0" encoding="UTF-8" standalone="yes"?>
<Relationships xmlns="http://schemas.openxmlformats.org/package/2006/relationships"><Relationship Id="rId1" Type="http://schemas.openxmlformats.org/officeDocument/2006/relationships/chartUserShapes" Target="../drawings/drawing94.xml"/></Relationships>
</file>

<file path=xl/charts/_rels/chart93.xml.rels><?xml version="1.0" encoding="UTF-8" standalone="yes"?>
<Relationships xmlns="http://schemas.openxmlformats.org/package/2006/relationships"><Relationship Id="rId1" Type="http://schemas.openxmlformats.org/officeDocument/2006/relationships/chartUserShapes" Target="../drawings/drawing95.xml"/></Relationships>
</file>

<file path=xl/charts/_rels/chart94.xml.rels><?xml version="1.0" encoding="UTF-8" standalone="yes"?>
<Relationships xmlns="http://schemas.openxmlformats.org/package/2006/relationships"><Relationship Id="rId1" Type="http://schemas.openxmlformats.org/officeDocument/2006/relationships/chartUserShapes" Target="../drawings/drawing96.xml"/></Relationships>
</file>

<file path=xl/charts/_rels/chart95.xml.rels><?xml version="1.0" encoding="UTF-8" standalone="yes"?>
<Relationships xmlns="http://schemas.openxmlformats.org/package/2006/relationships"><Relationship Id="rId1" Type="http://schemas.openxmlformats.org/officeDocument/2006/relationships/chartUserShapes" Target="../drawings/drawing97.xml"/></Relationships>
</file>

<file path=xl/charts/_rels/chart96.xml.rels><?xml version="1.0" encoding="UTF-8" standalone="yes"?>
<Relationships xmlns="http://schemas.openxmlformats.org/package/2006/relationships"><Relationship Id="rId1" Type="http://schemas.openxmlformats.org/officeDocument/2006/relationships/chartUserShapes" Target="../drawings/drawing98.xml"/></Relationships>
</file>

<file path=xl/charts/_rels/chart97.xml.rels><?xml version="1.0" encoding="UTF-8" standalone="yes"?>
<Relationships xmlns="http://schemas.openxmlformats.org/package/2006/relationships"><Relationship Id="rId1" Type="http://schemas.openxmlformats.org/officeDocument/2006/relationships/chartUserShapes" Target="../drawings/drawing99.xml"/></Relationships>
</file>

<file path=xl/charts/_rels/chart98.xml.rels><?xml version="1.0" encoding="UTF-8" standalone="yes"?>
<Relationships xmlns="http://schemas.openxmlformats.org/package/2006/relationships"><Relationship Id="rId1" Type="http://schemas.openxmlformats.org/officeDocument/2006/relationships/chartUserShapes" Target="../drawings/drawing100.xml"/></Relationships>
</file>

<file path=xl/charts/_rels/chart99.xml.rels><?xml version="1.0" encoding="UTF-8" standalone="yes"?>
<Relationships xmlns="http://schemas.openxmlformats.org/package/2006/relationships"><Relationship Id="rId1" Type="http://schemas.openxmlformats.org/officeDocument/2006/relationships/chartUserShapes" Target="../drawings/drawing10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KPIs: KPIS1.1</a:t>
            </a:r>
          </a:p>
        </c:rich>
      </c:tx>
      <c:layout>
        <c:manualLayout>
          <c:xMode val="edge"/>
          <c:yMode val="edge"/>
          <c:x val="0.356791557305337"/>
          <c:y val="0.0138888888888889"/>
        </c:manualLayout>
      </c:layout>
      <c:overlay val="0"/>
    </c:title>
    <c:autoTitleDeleted val="0"/>
    <c:plotArea>
      <c:layout/>
      <c:scatterChart>
        <c:scatterStyle val="smoothMarker"/>
        <c:varyColors val="0"/>
        <c:ser>
          <c:idx val="2"/>
          <c:order val="0"/>
          <c:tx>
            <c:v>Km/fatal accidents</c:v>
          </c:tx>
          <c:xVal>
            <c:numRef>
              <c:f>Safety!$U$9:$X$9</c:f>
              <c:numCache>
                <c:formatCode>General</c:formatCode>
                <c:ptCount val="4"/>
                <c:pt idx="0">
                  <c:v>2013.0</c:v>
                </c:pt>
                <c:pt idx="1">
                  <c:v>2014.0</c:v>
                </c:pt>
                <c:pt idx="2">
                  <c:v>2015.0</c:v>
                </c:pt>
                <c:pt idx="3">
                  <c:v>2016.0</c:v>
                </c:pt>
              </c:numCache>
            </c:numRef>
          </c:xVal>
          <c:yVal>
            <c:numRef>
              <c:f>Safety!$U$10:$X$10</c:f>
              <c:numCache>
                <c:formatCode>0.00</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19962816"/>
        <c:axId val="1034305248"/>
      </c:scatterChart>
      <c:valAx>
        <c:axId val="1019962816"/>
        <c:scaling>
          <c:orientation val="minMax"/>
        </c:scaling>
        <c:delete val="0"/>
        <c:axPos val="b"/>
        <c:numFmt formatCode="General" sourceLinked="1"/>
        <c:majorTickMark val="out"/>
        <c:minorTickMark val="none"/>
        <c:tickLblPos val="nextTo"/>
        <c:crossAx val="1034305248"/>
        <c:crosses val="autoZero"/>
        <c:crossBetween val="midCat"/>
        <c:majorUnit val="1.0"/>
        <c:minorUnit val="1.0"/>
      </c:valAx>
      <c:valAx>
        <c:axId val="1034305248"/>
        <c:scaling>
          <c:orientation val="minMax"/>
        </c:scaling>
        <c:delete val="0"/>
        <c:axPos val="l"/>
        <c:majorGridlines/>
        <c:numFmt formatCode="0.00" sourceLinked="1"/>
        <c:majorTickMark val="out"/>
        <c:minorTickMark val="none"/>
        <c:tickLblPos val="nextTo"/>
        <c:crossAx val="10199628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KPIs: KPIS1.2, KPIS1.3</a:t>
            </a:r>
            <a:r>
              <a:rPr lang="en-US" baseline="0"/>
              <a:t> </a:t>
            </a:r>
            <a:endParaRPr lang="en-US"/>
          </a:p>
        </c:rich>
      </c:tx>
      <c:layout>
        <c:manualLayout>
          <c:xMode val="edge"/>
          <c:yMode val="edge"/>
          <c:x val="0.356791557305337"/>
          <c:y val="0.0138888888888889"/>
        </c:manualLayout>
      </c:layout>
      <c:overlay val="0"/>
    </c:title>
    <c:autoTitleDeleted val="0"/>
    <c:plotArea>
      <c:layout/>
      <c:scatterChart>
        <c:scatterStyle val="smoothMarker"/>
        <c:varyColors val="0"/>
        <c:ser>
          <c:idx val="1"/>
          <c:order val="0"/>
          <c:tx>
            <c:v>Km/injury only accidents</c:v>
          </c:tx>
          <c:xVal>
            <c:numRef>
              <c:f>Safety!$U$9:$X$9</c:f>
              <c:numCache>
                <c:formatCode>General</c:formatCode>
                <c:ptCount val="4"/>
                <c:pt idx="0">
                  <c:v>2013.0</c:v>
                </c:pt>
                <c:pt idx="1">
                  <c:v>2014.0</c:v>
                </c:pt>
                <c:pt idx="2">
                  <c:v>2015.0</c:v>
                </c:pt>
                <c:pt idx="3">
                  <c:v>2016.0</c:v>
                </c:pt>
              </c:numCache>
            </c:numRef>
          </c:xVal>
          <c:yVal>
            <c:numRef>
              <c:f>Safety!$U$11:$X$11</c:f>
              <c:numCache>
                <c:formatCode>0.00</c:formatCode>
                <c:ptCount val="4"/>
                <c:pt idx="0">
                  <c:v>0.0</c:v>
                </c:pt>
                <c:pt idx="1">
                  <c:v>0.0</c:v>
                </c:pt>
                <c:pt idx="2">
                  <c:v>0.0</c:v>
                </c:pt>
                <c:pt idx="3">
                  <c:v>0.0</c:v>
                </c:pt>
              </c:numCache>
            </c:numRef>
          </c:yVal>
          <c:smooth val="1"/>
        </c:ser>
        <c:ser>
          <c:idx val="2"/>
          <c:order val="1"/>
          <c:tx>
            <c:v>Km/ damage only accidents</c:v>
          </c:tx>
          <c:xVal>
            <c:numRef>
              <c:f>Safety!$U$9:$X$9</c:f>
              <c:numCache>
                <c:formatCode>General</c:formatCode>
                <c:ptCount val="4"/>
                <c:pt idx="0">
                  <c:v>2013.0</c:v>
                </c:pt>
                <c:pt idx="1">
                  <c:v>2014.0</c:v>
                </c:pt>
                <c:pt idx="2">
                  <c:v>2015.0</c:v>
                </c:pt>
                <c:pt idx="3">
                  <c:v>2016.0</c:v>
                </c:pt>
              </c:numCache>
            </c:numRef>
          </c:xVal>
          <c:yVal>
            <c:numRef>
              <c:f>Safety!$U$12:$X$12</c:f>
              <c:numCache>
                <c:formatCode>0.00</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23071616"/>
        <c:axId val="1021998320"/>
      </c:scatterChart>
      <c:valAx>
        <c:axId val="1023071616"/>
        <c:scaling>
          <c:orientation val="minMax"/>
        </c:scaling>
        <c:delete val="0"/>
        <c:axPos val="b"/>
        <c:numFmt formatCode="General" sourceLinked="1"/>
        <c:majorTickMark val="out"/>
        <c:minorTickMark val="none"/>
        <c:tickLblPos val="nextTo"/>
        <c:crossAx val="1021998320"/>
        <c:crosses val="autoZero"/>
        <c:crossBetween val="midCat"/>
        <c:majorUnit val="1.0"/>
        <c:minorUnit val="1.0"/>
      </c:valAx>
      <c:valAx>
        <c:axId val="1021998320"/>
        <c:scaling>
          <c:orientation val="minMax"/>
        </c:scaling>
        <c:delete val="0"/>
        <c:axPos val="l"/>
        <c:majorGridlines/>
        <c:numFmt formatCode="0.00" sourceLinked="1"/>
        <c:majorTickMark val="out"/>
        <c:minorTickMark val="none"/>
        <c:tickLblPos val="nextTo"/>
        <c:crossAx val="10230716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Cost efficiency PIs: C15</a:t>
            </a:r>
            <a:endParaRPr lang="en-US">
              <a:effectLst/>
            </a:endParaRPr>
          </a:p>
        </c:rich>
      </c:tx>
      <c:layout>
        <c:manualLayout>
          <c:xMode val="edge"/>
          <c:yMode val="edge"/>
          <c:x val="0.130878000715027"/>
          <c:y val="0.0484088032685235"/>
        </c:manualLayout>
      </c:layout>
      <c:overlay val="0"/>
    </c:title>
    <c:autoTitleDeleted val="0"/>
    <c:plotArea>
      <c:layout/>
      <c:lineChart>
        <c:grouping val="standard"/>
        <c:varyColors val="0"/>
        <c:ser>
          <c:idx val="0"/>
          <c:order val="0"/>
          <c:tx>
            <c:v>Fatal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Safety!$AB$73:$AM$73</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Injury only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Safety!$AB$74:$AM$74</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v>Damage only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Safety!$AB$75:$AM$75</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40282784"/>
        <c:axId val="1040286960"/>
      </c:lineChart>
      <c:catAx>
        <c:axId val="1040282784"/>
        <c:scaling>
          <c:orientation val="minMax"/>
        </c:scaling>
        <c:delete val="0"/>
        <c:axPos val="b"/>
        <c:numFmt formatCode="General" sourceLinked="1"/>
        <c:majorTickMark val="out"/>
        <c:minorTickMark val="none"/>
        <c:tickLblPos val="nextTo"/>
        <c:crossAx val="1040286960"/>
        <c:crosses val="autoZero"/>
        <c:auto val="1"/>
        <c:lblAlgn val="ctr"/>
        <c:lblOffset val="100"/>
        <c:noMultiLvlLbl val="1"/>
      </c:catAx>
      <c:valAx>
        <c:axId val="1040286960"/>
        <c:scaling>
          <c:orientation val="minMax"/>
        </c:scaling>
        <c:delete val="0"/>
        <c:axPos val="l"/>
        <c:majorGridlines/>
        <c:numFmt formatCode="General" sourceLinked="1"/>
        <c:majorTickMark val="out"/>
        <c:minorTickMark val="none"/>
        <c:tickLblPos val="nextTo"/>
        <c:crossAx val="1040282784"/>
        <c:crosses val="autoZero"/>
        <c:crossBetween val="between"/>
      </c:valAx>
    </c:plotArea>
    <c:legend>
      <c:legendPos val="r"/>
      <c:layout>
        <c:manualLayout>
          <c:xMode val="edge"/>
          <c:yMode val="edge"/>
          <c:x val="0.662305002111273"/>
          <c:y val="0.384980679498396"/>
          <c:w val="0.331542817287289"/>
          <c:h val="0.418969816272966"/>
        </c:manualLayout>
      </c:layout>
      <c:overlay val="0"/>
    </c:legend>
    <c:plotVisOnly val="1"/>
    <c:dispBlanksAs val="gap"/>
    <c:showDLblsOverMax val="0"/>
  </c:chart>
  <c:printSettings>
    <c:headerFooter/>
    <c:pageMargins b="0.75" l="0.7" r="0.7" t="0.75" header="0.3" footer="0.3"/>
    <c:pageSetup/>
  </c:printSettings>
  <c:userShapes r:id="rId1"/>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Cost efficiency PIs: C15</a:t>
            </a:r>
            <a:endParaRPr lang="en-US">
              <a:effectLst/>
            </a:endParaRPr>
          </a:p>
        </c:rich>
      </c:tx>
      <c:layout>
        <c:manualLayout>
          <c:xMode val="edge"/>
          <c:yMode val="edge"/>
          <c:x val="0.130878000715027"/>
          <c:y val="0.0484088032685235"/>
        </c:manualLayout>
      </c:layout>
      <c:overlay val="0"/>
    </c:title>
    <c:autoTitleDeleted val="0"/>
    <c:plotArea>
      <c:layout/>
      <c:lineChart>
        <c:grouping val="standard"/>
        <c:varyColors val="0"/>
        <c:ser>
          <c:idx val="0"/>
          <c:order val="0"/>
          <c:tx>
            <c:v>Fatal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Safety!$AB$103:$AM$103</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Injury only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Safety!$AB$104:$AM$104</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v>Damage only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Safety!$AB$105:$AM$105</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40362576"/>
        <c:axId val="1040366752"/>
      </c:lineChart>
      <c:catAx>
        <c:axId val="1040362576"/>
        <c:scaling>
          <c:orientation val="minMax"/>
        </c:scaling>
        <c:delete val="0"/>
        <c:axPos val="b"/>
        <c:numFmt formatCode="General" sourceLinked="1"/>
        <c:majorTickMark val="out"/>
        <c:minorTickMark val="none"/>
        <c:tickLblPos val="nextTo"/>
        <c:crossAx val="1040366752"/>
        <c:crosses val="autoZero"/>
        <c:auto val="1"/>
        <c:lblAlgn val="ctr"/>
        <c:lblOffset val="100"/>
        <c:noMultiLvlLbl val="1"/>
      </c:catAx>
      <c:valAx>
        <c:axId val="1040366752"/>
        <c:scaling>
          <c:orientation val="minMax"/>
        </c:scaling>
        <c:delete val="0"/>
        <c:axPos val="l"/>
        <c:majorGridlines/>
        <c:numFmt formatCode="General" sourceLinked="1"/>
        <c:majorTickMark val="out"/>
        <c:minorTickMark val="none"/>
        <c:tickLblPos val="nextTo"/>
        <c:crossAx val="1040362576"/>
        <c:crosses val="autoZero"/>
        <c:crossBetween val="between"/>
      </c:valAx>
    </c:plotArea>
    <c:legend>
      <c:legendPos val="r"/>
      <c:layout>
        <c:manualLayout>
          <c:xMode val="edge"/>
          <c:yMode val="edge"/>
          <c:x val="0.662305002111273"/>
          <c:y val="0.384980679498396"/>
          <c:w val="0.331542817287289"/>
          <c:h val="0.418969816272966"/>
        </c:manualLayout>
      </c:layout>
      <c:overlay val="0"/>
    </c:legend>
    <c:plotVisOnly val="1"/>
    <c:dispBlanksAs val="gap"/>
    <c:showDLblsOverMax val="0"/>
  </c:chart>
  <c:printSettings>
    <c:headerFooter/>
    <c:pageMargins b="0.75" l="0.7" r="0.7" t="0.75" header="0.3" footer="0.3"/>
    <c:pageSetup/>
  </c:printSettings>
  <c:userShapes r:id="rId1"/>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a:t>
            </a:r>
            <a:r>
              <a:rPr lang="en-US" baseline="0"/>
              <a:t> efficiency </a:t>
            </a:r>
            <a:r>
              <a:rPr lang="en-US"/>
              <a:t> KPI</a:t>
            </a:r>
          </a:p>
        </c:rich>
      </c:tx>
      <c:layout>
        <c:manualLayout>
          <c:xMode val="edge"/>
          <c:yMode val="edge"/>
          <c:x val="0.253609521157505"/>
          <c:y val="0.0354638883961437"/>
        </c:manualLayout>
      </c:layout>
      <c:overlay val="0"/>
    </c:title>
    <c:autoTitleDeleted val="0"/>
    <c:plotArea>
      <c:layout/>
      <c:lineChart>
        <c:grouping val="standard"/>
        <c:varyColors val="0"/>
        <c:ser>
          <c:idx val="2"/>
          <c:order val="0"/>
          <c:tx>
            <c:v>Whole life cost per vehicle</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Cost!$AA$29:$AL$29</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41991040"/>
        <c:axId val="1041995008"/>
      </c:lineChart>
      <c:catAx>
        <c:axId val="1041991040"/>
        <c:scaling>
          <c:orientation val="minMax"/>
        </c:scaling>
        <c:delete val="0"/>
        <c:axPos val="b"/>
        <c:numFmt formatCode="General" sourceLinked="1"/>
        <c:majorTickMark val="out"/>
        <c:minorTickMark val="none"/>
        <c:tickLblPos val="nextTo"/>
        <c:crossAx val="1041995008"/>
        <c:crosses val="autoZero"/>
        <c:auto val="1"/>
        <c:lblAlgn val="ctr"/>
        <c:lblOffset val="100"/>
        <c:noMultiLvlLbl val="0"/>
      </c:catAx>
      <c:valAx>
        <c:axId val="1041995008"/>
        <c:scaling>
          <c:orientation val="minMax"/>
        </c:scaling>
        <c:delete val="0"/>
        <c:axPos val="l"/>
        <c:majorGridlines/>
        <c:numFmt formatCode="General" sourceLinked="1"/>
        <c:majorTickMark val="out"/>
        <c:minorTickMark val="none"/>
        <c:tickLblPos val="nextTo"/>
        <c:crossAx val="104199104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a:t>
            </a:r>
            <a:r>
              <a:rPr lang="en-US" baseline="0"/>
              <a:t> efficiency </a:t>
            </a:r>
            <a:r>
              <a:rPr lang="en-US"/>
              <a:t> KPI</a:t>
            </a:r>
          </a:p>
        </c:rich>
      </c:tx>
      <c:layout>
        <c:manualLayout>
          <c:xMode val="edge"/>
          <c:yMode val="edge"/>
          <c:x val="0.253609521157505"/>
          <c:y val="0.0354638883961437"/>
        </c:manualLayout>
      </c:layout>
      <c:overlay val="0"/>
    </c:title>
    <c:autoTitleDeleted val="0"/>
    <c:plotArea>
      <c:layout/>
      <c:lineChart>
        <c:grouping val="standard"/>
        <c:varyColors val="0"/>
        <c:ser>
          <c:idx val="2"/>
          <c:order val="0"/>
          <c:tx>
            <c:v>Whole life cost per vehicle</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Cost!$AA$53:$AL$53</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42062304"/>
        <c:axId val="1042066272"/>
      </c:lineChart>
      <c:catAx>
        <c:axId val="1042062304"/>
        <c:scaling>
          <c:orientation val="minMax"/>
        </c:scaling>
        <c:delete val="0"/>
        <c:axPos val="b"/>
        <c:numFmt formatCode="General" sourceLinked="1"/>
        <c:majorTickMark val="out"/>
        <c:minorTickMark val="none"/>
        <c:tickLblPos val="nextTo"/>
        <c:crossAx val="1042066272"/>
        <c:crosses val="autoZero"/>
        <c:auto val="1"/>
        <c:lblAlgn val="ctr"/>
        <c:lblOffset val="100"/>
        <c:noMultiLvlLbl val="0"/>
      </c:catAx>
      <c:valAx>
        <c:axId val="1042066272"/>
        <c:scaling>
          <c:orientation val="minMax"/>
        </c:scaling>
        <c:delete val="0"/>
        <c:axPos val="l"/>
        <c:majorGridlines/>
        <c:numFmt formatCode="General" sourceLinked="1"/>
        <c:majorTickMark val="out"/>
        <c:minorTickMark val="none"/>
        <c:tickLblPos val="nextTo"/>
        <c:crossAx val="104206230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a:t>
            </a:r>
            <a:r>
              <a:rPr lang="en-US" baseline="0"/>
              <a:t> efficiency </a:t>
            </a:r>
            <a:r>
              <a:rPr lang="en-US"/>
              <a:t> KPI</a:t>
            </a:r>
          </a:p>
        </c:rich>
      </c:tx>
      <c:layout>
        <c:manualLayout>
          <c:xMode val="edge"/>
          <c:yMode val="edge"/>
          <c:x val="0.253609521157505"/>
          <c:y val="0.0354638883961437"/>
        </c:manualLayout>
      </c:layout>
      <c:overlay val="0"/>
    </c:title>
    <c:autoTitleDeleted val="0"/>
    <c:plotArea>
      <c:layout/>
      <c:lineChart>
        <c:grouping val="standard"/>
        <c:varyColors val="0"/>
        <c:ser>
          <c:idx val="2"/>
          <c:order val="0"/>
          <c:tx>
            <c:v>Whole life cost per vehicle</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Cost!$AA$77:$AL$77</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42133472"/>
        <c:axId val="1042137440"/>
      </c:lineChart>
      <c:catAx>
        <c:axId val="1042133472"/>
        <c:scaling>
          <c:orientation val="minMax"/>
        </c:scaling>
        <c:delete val="0"/>
        <c:axPos val="b"/>
        <c:numFmt formatCode="General" sourceLinked="1"/>
        <c:majorTickMark val="out"/>
        <c:minorTickMark val="none"/>
        <c:tickLblPos val="nextTo"/>
        <c:crossAx val="1042137440"/>
        <c:crosses val="autoZero"/>
        <c:auto val="1"/>
        <c:lblAlgn val="ctr"/>
        <c:lblOffset val="100"/>
        <c:noMultiLvlLbl val="0"/>
      </c:catAx>
      <c:valAx>
        <c:axId val="1042137440"/>
        <c:scaling>
          <c:orientation val="minMax"/>
        </c:scaling>
        <c:delete val="0"/>
        <c:axPos val="l"/>
        <c:majorGridlines/>
        <c:numFmt formatCode="General" sourceLinked="1"/>
        <c:majorTickMark val="out"/>
        <c:minorTickMark val="none"/>
        <c:tickLblPos val="nextTo"/>
        <c:crossAx val="10421334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a:t>
            </a:r>
            <a:r>
              <a:rPr lang="en-US" baseline="0"/>
              <a:t> efficiency </a:t>
            </a:r>
            <a:r>
              <a:rPr lang="en-US"/>
              <a:t> PIs: C2, C3</a:t>
            </a:r>
          </a:p>
        </c:rich>
      </c:tx>
      <c:layout>
        <c:manualLayout>
          <c:xMode val="edge"/>
          <c:yMode val="edge"/>
          <c:x val="0.106514767049468"/>
          <c:y val="0.0354638194497533"/>
        </c:manualLayout>
      </c:layout>
      <c:overlay val="0"/>
    </c:title>
    <c:autoTitleDeleted val="0"/>
    <c:plotArea>
      <c:layout>
        <c:manualLayout>
          <c:layoutTarget val="inner"/>
          <c:xMode val="edge"/>
          <c:yMode val="edge"/>
          <c:x val="0.121186944655174"/>
          <c:y val="0.186194225721785"/>
          <c:w val="0.486587550962113"/>
          <c:h val="0.546727544473608"/>
        </c:manualLayout>
      </c:layout>
      <c:lineChart>
        <c:grouping val="standard"/>
        <c:varyColors val="0"/>
        <c:ser>
          <c:idx val="1"/>
          <c:order val="2"/>
          <c:tx>
            <c:v>Gasoline consumption (lt/100km)</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Environment!$AC$26:$AN$26</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3"/>
          <c:order val="3"/>
          <c:tx>
            <c:v>Diesel consumption (lt/100km)</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Environment!$AC$27:$AN$27</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marker val="1"/>
        <c:smooth val="0"/>
        <c:axId val="1042238192"/>
        <c:axId val="1042242176"/>
      </c:lineChart>
      <c:lineChart>
        <c:grouping val="standard"/>
        <c:varyColors val="0"/>
        <c:ser>
          <c:idx val="2"/>
          <c:order val="0"/>
          <c:tx>
            <c:v>Gasoline cost (USD/km)</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Cost!$AA$32:$AL$32</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0"/>
          <c:order val="1"/>
          <c:tx>
            <c:v>Diesel cost (USD/ km)</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Cost!$AA$33:$AL$33</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marker val="1"/>
        <c:smooth val="0"/>
        <c:axId val="1042256240"/>
        <c:axId val="1042249216"/>
      </c:lineChart>
      <c:catAx>
        <c:axId val="1042238192"/>
        <c:scaling>
          <c:orientation val="minMax"/>
        </c:scaling>
        <c:delete val="0"/>
        <c:axPos val="b"/>
        <c:numFmt formatCode="General" sourceLinked="1"/>
        <c:majorTickMark val="out"/>
        <c:minorTickMark val="none"/>
        <c:tickLblPos val="nextTo"/>
        <c:crossAx val="1042242176"/>
        <c:crosses val="autoZero"/>
        <c:auto val="1"/>
        <c:lblAlgn val="ctr"/>
        <c:lblOffset val="100"/>
        <c:noMultiLvlLbl val="0"/>
      </c:catAx>
      <c:valAx>
        <c:axId val="1042242176"/>
        <c:scaling>
          <c:orientation val="minMax"/>
        </c:scaling>
        <c:delete val="0"/>
        <c:axPos val="l"/>
        <c:majorGridlines/>
        <c:title>
          <c:tx>
            <c:rich>
              <a:bodyPr rot="-5400000" vert="horz"/>
              <a:lstStyle/>
              <a:p>
                <a:pPr>
                  <a:defRPr/>
                </a:pPr>
                <a:r>
                  <a:rPr lang="en-US"/>
                  <a:t>lt/100km</a:t>
                </a:r>
              </a:p>
            </c:rich>
          </c:tx>
          <c:overlay val="0"/>
        </c:title>
        <c:numFmt formatCode="General" sourceLinked="1"/>
        <c:majorTickMark val="out"/>
        <c:minorTickMark val="none"/>
        <c:tickLblPos val="nextTo"/>
        <c:crossAx val="1042238192"/>
        <c:crosses val="autoZero"/>
        <c:crossBetween val="between"/>
      </c:valAx>
      <c:valAx>
        <c:axId val="1042249216"/>
        <c:scaling>
          <c:orientation val="minMax"/>
        </c:scaling>
        <c:delete val="0"/>
        <c:axPos val="r"/>
        <c:title>
          <c:tx>
            <c:rich>
              <a:bodyPr rot="-5400000" vert="horz"/>
              <a:lstStyle/>
              <a:p>
                <a:pPr>
                  <a:defRPr/>
                </a:pPr>
                <a:r>
                  <a:rPr lang="en-US"/>
                  <a:t>USD/km</a:t>
                </a:r>
              </a:p>
            </c:rich>
          </c:tx>
          <c:layout>
            <c:manualLayout>
              <c:xMode val="edge"/>
              <c:yMode val="edge"/>
              <c:x val="0.665763268270839"/>
              <c:y val="0.281803368328959"/>
            </c:manualLayout>
          </c:layout>
          <c:overlay val="0"/>
        </c:title>
        <c:numFmt formatCode="General" sourceLinked="1"/>
        <c:majorTickMark val="out"/>
        <c:minorTickMark val="none"/>
        <c:tickLblPos val="nextTo"/>
        <c:crossAx val="1042256240"/>
        <c:crosses val="max"/>
        <c:crossBetween val="between"/>
      </c:valAx>
      <c:catAx>
        <c:axId val="1042256240"/>
        <c:scaling>
          <c:orientation val="minMax"/>
        </c:scaling>
        <c:delete val="1"/>
        <c:axPos val="b"/>
        <c:numFmt formatCode="General" sourceLinked="0"/>
        <c:majorTickMark val="out"/>
        <c:minorTickMark val="none"/>
        <c:tickLblPos val="nextTo"/>
        <c:crossAx val="1042249216"/>
        <c:crosses val="autoZero"/>
        <c:auto val="1"/>
        <c:lblAlgn val="ctr"/>
        <c:lblOffset val="100"/>
        <c:noMultiLvlLbl val="0"/>
      </c:catAx>
    </c:plotArea>
    <c:legend>
      <c:legendPos val="r"/>
      <c:layout>
        <c:manualLayout>
          <c:xMode val="edge"/>
          <c:yMode val="edge"/>
          <c:x val="0.710528660869897"/>
          <c:y val="0.523869568387285"/>
          <c:w val="0.289471339130103"/>
          <c:h val="0.476130431612715"/>
        </c:manualLayout>
      </c:layout>
      <c:overlay val="0"/>
      <c:txPr>
        <a:bodyPr/>
        <a:lstStyle/>
        <a:p>
          <a:pPr>
            <a:defRPr sz="900"/>
          </a:pPr>
          <a:endParaRPr lang="nl-NL"/>
        </a:p>
      </c:txPr>
    </c:legend>
    <c:plotVisOnly val="1"/>
    <c:dispBlanksAs val="gap"/>
    <c:showDLblsOverMax val="0"/>
  </c:chart>
  <c:printSettings>
    <c:headerFooter/>
    <c:pageMargins b="0.75" l="0.7" r="0.7" t="0.75" header="0.3" footer="0.3"/>
    <c:pageSetup/>
  </c:printSettings>
  <c:userShapes r:id="rId1"/>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a:t>
            </a:r>
            <a:r>
              <a:rPr lang="en-US" baseline="0"/>
              <a:t> efficiency </a:t>
            </a:r>
            <a:r>
              <a:rPr lang="en-US"/>
              <a:t> PIs: C2, C3</a:t>
            </a:r>
          </a:p>
        </c:rich>
      </c:tx>
      <c:layout>
        <c:manualLayout>
          <c:xMode val="edge"/>
          <c:yMode val="edge"/>
          <c:x val="0.106514767049468"/>
          <c:y val="0.0354638194497533"/>
        </c:manualLayout>
      </c:layout>
      <c:overlay val="0"/>
    </c:title>
    <c:autoTitleDeleted val="0"/>
    <c:plotArea>
      <c:layout>
        <c:manualLayout>
          <c:layoutTarget val="inner"/>
          <c:xMode val="edge"/>
          <c:yMode val="edge"/>
          <c:x val="0.121186944655174"/>
          <c:y val="0.163046077573637"/>
          <c:w val="0.486587550962113"/>
          <c:h val="0.569875692621756"/>
        </c:manualLayout>
      </c:layout>
      <c:lineChart>
        <c:grouping val="standard"/>
        <c:varyColors val="0"/>
        <c:ser>
          <c:idx val="1"/>
          <c:order val="2"/>
          <c:tx>
            <c:v>Gasoline consumption (lt/100km)</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Environment!$AC$43:$AN$43</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3"/>
          <c:order val="3"/>
          <c:tx>
            <c:v>Diesel consumption (lt/100km)</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Environment!$AC$44:$AN$44</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marker val="1"/>
        <c:smooth val="0"/>
        <c:axId val="1042361184"/>
        <c:axId val="1042365168"/>
      </c:lineChart>
      <c:lineChart>
        <c:grouping val="standard"/>
        <c:varyColors val="0"/>
        <c:ser>
          <c:idx val="2"/>
          <c:order val="0"/>
          <c:tx>
            <c:v>Gasoline cost (USD/km)</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Cost!$AA$56:$AL$56</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0"/>
          <c:order val="1"/>
          <c:tx>
            <c:v>Diesel cost (USD/ km)</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Cost!$AA$57:$AL$57</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marker val="1"/>
        <c:smooth val="0"/>
        <c:axId val="1042379232"/>
        <c:axId val="1042372208"/>
      </c:lineChart>
      <c:catAx>
        <c:axId val="1042361184"/>
        <c:scaling>
          <c:orientation val="minMax"/>
        </c:scaling>
        <c:delete val="0"/>
        <c:axPos val="b"/>
        <c:numFmt formatCode="General" sourceLinked="1"/>
        <c:majorTickMark val="out"/>
        <c:minorTickMark val="none"/>
        <c:tickLblPos val="nextTo"/>
        <c:crossAx val="1042365168"/>
        <c:crosses val="autoZero"/>
        <c:auto val="1"/>
        <c:lblAlgn val="ctr"/>
        <c:lblOffset val="100"/>
        <c:noMultiLvlLbl val="0"/>
      </c:catAx>
      <c:valAx>
        <c:axId val="1042365168"/>
        <c:scaling>
          <c:orientation val="minMax"/>
        </c:scaling>
        <c:delete val="0"/>
        <c:axPos val="l"/>
        <c:majorGridlines/>
        <c:title>
          <c:tx>
            <c:rich>
              <a:bodyPr rot="-5400000" vert="horz"/>
              <a:lstStyle/>
              <a:p>
                <a:pPr>
                  <a:defRPr/>
                </a:pPr>
                <a:r>
                  <a:rPr lang="en-US"/>
                  <a:t>lt/100km</a:t>
                </a:r>
              </a:p>
            </c:rich>
          </c:tx>
          <c:overlay val="0"/>
        </c:title>
        <c:numFmt formatCode="General" sourceLinked="1"/>
        <c:majorTickMark val="out"/>
        <c:minorTickMark val="none"/>
        <c:tickLblPos val="nextTo"/>
        <c:crossAx val="1042361184"/>
        <c:crosses val="autoZero"/>
        <c:crossBetween val="between"/>
      </c:valAx>
      <c:valAx>
        <c:axId val="1042372208"/>
        <c:scaling>
          <c:orientation val="minMax"/>
        </c:scaling>
        <c:delete val="0"/>
        <c:axPos val="r"/>
        <c:title>
          <c:tx>
            <c:rich>
              <a:bodyPr rot="-5400000" vert="horz"/>
              <a:lstStyle/>
              <a:p>
                <a:pPr>
                  <a:defRPr/>
                </a:pPr>
                <a:r>
                  <a:rPr lang="en-US"/>
                  <a:t>USD/km</a:t>
                </a:r>
              </a:p>
            </c:rich>
          </c:tx>
          <c:layout>
            <c:manualLayout>
              <c:xMode val="edge"/>
              <c:yMode val="edge"/>
              <c:x val="0.663390656505412"/>
              <c:y val="0.270229294254885"/>
            </c:manualLayout>
          </c:layout>
          <c:overlay val="0"/>
        </c:title>
        <c:numFmt formatCode="General" sourceLinked="1"/>
        <c:majorTickMark val="out"/>
        <c:minorTickMark val="none"/>
        <c:tickLblPos val="nextTo"/>
        <c:crossAx val="1042379232"/>
        <c:crosses val="max"/>
        <c:crossBetween val="between"/>
      </c:valAx>
      <c:catAx>
        <c:axId val="1042379232"/>
        <c:scaling>
          <c:orientation val="minMax"/>
        </c:scaling>
        <c:delete val="1"/>
        <c:axPos val="b"/>
        <c:numFmt formatCode="General" sourceLinked="0"/>
        <c:majorTickMark val="out"/>
        <c:minorTickMark val="none"/>
        <c:tickLblPos val="nextTo"/>
        <c:crossAx val="1042372208"/>
        <c:crosses val="autoZero"/>
        <c:auto val="1"/>
        <c:lblAlgn val="ctr"/>
        <c:lblOffset val="100"/>
        <c:noMultiLvlLbl val="0"/>
      </c:catAx>
    </c:plotArea>
    <c:legend>
      <c:legendPos val="r"/>
      <c:layout>
        <c:manualLayout>
          <c:xMode val="edge"/>
          <c:yMode val="edge"/>
          <c:x val="0.710528660869897"/>
          <c:y val="0.523869568387285"/>
          <c:w val="0.289471339130103"/>
          <c:h val="0.476130431612715"/>
        </c:manualLayout>
      </c:layout>
      <c:overlay val="0"/>
      <c:txPr>
        <a:bodyPr/>
        <a:lstStyle/>
        <a:p>
          <a:pPr>
            <a:defRPr sz="900"/>
          </a:pPr>
          <a:endParaRPr lang="nl-NL"/>
        </a:p>
      </c:txPr>
    </c:legend>
    <c:plotVisOnly val="1"/>
    <c:dispBlanksAs val="gap"/>
    <c:showDLblsOverMax val="0"/>
  </c:chart>
  <c:printSettings>
    <c:headerFooter/>
    <c:pageMargins b="0.75" l="0.7" r="0.7" t="0.75" header="0.3" footer="0.3"/>
    <c:pageSetup/>
  </c:printSettings>
  <c:userShapes r:id="rId1"/>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a:t>
            </a:r>
            <a:r>
              <a:rPr lang="en-US" baseline="0"/>
              <a:t> efficiency </a:t>
            </a:r>
            <a:r>
              <a:rPr lang="en-US"/>
              <a:t> PIs: C2, C3</a:t>
            </a:r>
          </a:p>
        </c:rich>
      </c:tx>
      <c:layout>
        <c:manualLayout>
          <c:xMode val="edge"/>
          <c:yMode val="edge"/>
          <c:x val="0.106514767049468"/>
          <c:y val="0.0354638194497533"/>
        </c:manualLayout>
      </c:layout>
      <c:overlay val="0"/>
    </c:title>
    <c:autoTitleDeleted val="0"/>
    <c:plotArea>
      <c:layout>
        <c:manualLayout>
          <c:layoutTarget val="inner"/>
          <c:xMode val="edge"/>
          <c:yMode val="edge"/>
          <c:x val="0.121186944655174"/>
          <c:y val="0.139897929425488"/>
          <c:w val="0.486587550962113"/>
          <c:h val="0.593023840769904"/>
        </c:manualLayout>
      </c:layout>
      <c:lineChart>
        <c:grouping val="standard"/>
        <c:varyColors val="0"/>
        <c:ser>
          <c:idx val="1"/>
          <c:order val="2"/>
          <c:tx>
            <c:v>Gasoline consumption (lt/100km)</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Environment!$AC$60:$AN$60</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3"/>
          <c:order val="3"/>
          <c:tx>
            <c:v>Diesel consumption (lt/100km)</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Environment!$AC$61:$AN$61</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marker val="1"/>
        <c:smooth val="0"/>
        <c:axId val="1042465840"/>
        <c:axId val="1042469824"/>
      </c:lineChart>
      <c:lineChart>
        <c:grouping val="standard"/>
        <c:varyColors val="0"/>
        <c:ser>
          <c:idx val="2"/>
          <c:order val="0"/>
          <c:tx>
            <c:v>Gasoline cost (USD/km)</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Cost!$AA$80:$AL$80</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0"/>
          <c:order val="1"/>
          <c:tx>
            <c:v>Diesel cost (USD/ km)</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Cost!$AA$81:$AL$81</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marker val="1"/>
        <c:smooth val="0"/>
        <c:axId val="1042483888"/>
        <c:axId val="1042476864"/>
      </c:lineChart>
      <c:catAx>
        <c:axId val="1042465840"/>
        <c:scaling>
          <c:orientation val="minMax"/>
        </c:scaling>
        <c:delete val="0"/>
        <c:axPos val="b"/>
        <c:numFmt formatCode="General" sourceLinked="1"/>
        <c:majorTickMark val="out"/>
        <c:minorTickMark val="none"/>
        <c:tickLblPos val="nextTo"/>
        <c:crossAx val="1042469824"/>
        <c:crosses val="autoZero"/>
        <c:auto val="1"/>
        <c:lblAlgn val="ctr"/>
        <c:lblOffset val="100"/>
        <c:noMultiLvlLbl val="0"/>
      </c:catAx>
      <c:valAx>
        <c:axId val="1042469824"/>
        <c:scaling>
          <c:orientation val="minMax"/>
        </c:scaling>
        <c:delete val="0"/>
        <c:axPos val="l"/>
        <c:majorGridlines/>
        <c:title>
          <c:tx>
            <c:rich>
              <a:bodyPr rot="-5400000" vert="horz"/>
              <a:lstStyle/>
              <a:p>
                <a:pPr>
                  <a:defRPr/>
                </a:pPr>
                <a:r>
                  <a:rPr lang="en-US"/>
                  <a:t>lt/100km</a:t>
                </a:r>
              </a:p>
            </c:rich>
          </c:tx>
          <c:overlay val="0"/>
        </c:title>
        <c:numFmt formatCode="General" sourceLinked="1"/>
        <c:majorTickMark val="out"/>
        <c:minorTickMark val="none"/>
        <c:tickLblPos val="nextTo"/>
        <c:crossAx val="1042465840"/>
        <c:crosses val="autoZero"/>
        <c:crossBetween val="between"/>
      </c:valAx>
      <c:valAx>
        <c:axId val="1042476864"/>
        <c:scaling>
          <c:orientation val="minMax"/>
        </c:scaling>
        <c:delete val="0"/>
        <c:axPos val="r"/>
        <c:title>
          <c:tx>
            <c:rich>
              <a:bodyPr rot="-5400000" vert="horz"/>
              <a:lstStyle/>
              <a:p>
                <a:pPr>
                  <a:defRPr/>
                </a:pPr>
                <a:r>
                  <a:rPr lang="en-US"/>
                  <a:t>USD/km</a:t>
                </a:r>
              </a:p>
            </c:rich>
          </c:tx>
          <c:layout>
            <c:manualLayout>
              <c:xMode val="edge"/>
              <c:yMode val="edge"/>
              <c:x val="0.663390656505412"/>
              <c:y val="0.275020778652668"/>
            </c:manualLayout>
          </c:layout>
          <c:overlay val="0"/>
        </c:title>
        <c:numFmt formatCode="General" sourceLinked="1"/>
        <c:majorTickMark val="out"/>
        <c:minorTickMark val="none"/>
        <c:tickLblPos val="nextTo"/>
        <c:crossAx val="1042483888"/>
        <c:crosses val="max"/>
        <c:crossBetween val="between"/>
      </c:valAx>
      <c:catAx>
        <c:axId val="1042483888"/>
        <c:scaling>
          <c:orientation val="minMax"/>
        </c:scaling>
        <c:delete val="1"/>
        <c:axPos val="b"/>
        <c:numFmt formatCode="General" sourceLinked="0"/>
        <c:majorTickMark val="out"/>
        <c:minorTickMark val="none"/>
        <c:tickLblPos val="nextTo"/>
        <c:crossAx val="1042476864"/>
        <c:crosses val="autoZero"/>
        <c:auto val="1"/>
        <c:lblAlgn val="ctr"/>
        <c:lblOffset val="100"/>
        <c:noMultiLvlLbl val="0"/>
      </c:catAx>
    </c:plotArea>
    <c:legend>
      <c:legendPos val="r"/>
      <c:layout>
        <c:manualLayout>
          <c:xMode val="edge"/>
          <c:yMode val="edge"/>
          <c:x val="0.710528660869897"/>
          <c:y val="0.523869568387285"/>
          <c:w val="0.289471339130103"/>
          <c:h val="0.476130431612715"/>
        </c:manualLayout>
      </c:layout>
      <c:overlay val="0"/>
      <c:txPr>
        <a:bodyPr/>
        <a:lstStyle/>
        <a:p>
          <a:pPr>
            <a:defRPr sz="900"/>
          </a:pPr>
          <a:endParaRPr lang="nl-NL"/>
        </a:p>
      </c:txPr>
    </c:legend>
    <c:plotVisOnly val="1"/>
    <c:dispBlanksAs val="gap"/>
    <c:showDLblsOverMax val="0"/>
  </c:chart>
  <c:printSettings>
    <c:headerFooter/>
    <c:pageMargins b="0.75" l="0.7" r="0.7" t="0.75" header="0.3" footer="0.3"/>
    <c:pageSetup/>
  </c:printSettings>
  <c:userShapes r:id="rId1"/>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a:t>
            </a:r>
            <a:r>
              <a:rPr lang="en-US" baseline="0"/>
              <a:t> efficiency </a:t>
            </a:r>
            <a:r>
              <a:rPr lang="en-US"/>
              <a:t> PIs: C13, C14</a:t>
            </a:r>
          </a:p>
        </c:rich>
      </c:tx>
      <c:layout>
        <c:manualLayout>
          <c:xMode val="edge"/>
          <c:yMode val="edge"/>
          <c:x val="0.106514767049468"/>
          <c:y val="0.0354638194497533"/>
        </c:manualLayout>
      </c:layout>
      <c:overlay val="0"/>
    </c:title>
    <c:autoTitleDeleted val="0"/>
    <c:plotArea>
      <c:layout/>
      <c:lineChart>
        <c:grouping val="standard"/>
        <c:varyColors val="0"/>
        <c:ser>
          <c:idx val="2"/>
          <c:order val="0"/>
          <c:tx>
            <c:v>Scheduled maintenance cost (USD/vehicle)</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Cost!$AA$45:$AL$45</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0"/>
          <c:order val="1"/>
          <c:tx>
            <c:v>Unscheduled repair cost (USD/vehicle)</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Cost!$AA$46:$AL$46</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2"/>
          <c:tx>
            <c:v>Average insurance premium (USD/vehicle)</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Cost!$AA$47:$AL$47</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40397840"/>
        <c:axId val="1040402016"/>
      </c:lineChart>
      <c:catAx>
        <c:axId val="1040397840"/>
        <c:scaling>
          <c:orientation val="minMax"/>
        </c:scaling>
        <c:delete val="0"/>
        <c:axPos val="b"/>
        <c:numFmt formatCode="General" sourceLinked="1"/>
        <c:majorTickMark val="out"/>
        <c:minorTickMark val="none"/>
        <c:tickLblPos val="nextTo"/>
        <c:crossAx val="1040402016"/>
        <c:crosses val="autoZero"/>
        <c:auto val="1"/>
        <c:lblAlgn val="ctr"/>
        <c:lblOffset val="100"/>
        <c:noMultiLvlLbl val="0"/>
      </c:catAx>
      <c:valAx>
        <c:axId val="1040402016"/>
        <c:scaling>
          <c:orientation val="minMax"/>
        </c:scaling>
        <c:delete val="0"/>
        <c:axPos val="l"/>
        <c:majorGridlines/>
        <c:numFmt formatCode="General" sourceLinked="1"/>
        <c:majorTickMark val="out"/>
        <c:minorTickMark val="none"/>
        <c:tickLblPos val="nextTo"/>
        <c:crossAx val="1040397840"/>
        <c:crosses val="autoZero"/>
        <c:crossBetween val="between"/>
      </c:valAx>
    </c:plotArea>
    <c:legend>
      <c:legendPos val="r"/>
      <c:layout>
        <c:manualLayout>
          <c:xMode val="edge"/>
          <c:yMode val="edge"/>
          <c:x val="0.6453132230511"/>
          <c:y val="0.501105278506853"/>
          <c:w val="0.340451106356339"/>
          <c:h val="0.418969816272966"/>
        </c:manualLayout>
      </c:layout>
      <c:overlay val="0"/>
    </c:legend>
    <c:plotVisOnly val="1"/>
    <c:dispBlanksAs val="gap"/>
    <c:showDLblsOverMax val="0"/>
  </c:chart>
  <c:printSettings>
    <c:headerFooter/>
    <c:pageMargins b="0.75" l="0.7" r="0.7" t="0.75" header="0.3" footer="0.3"/>
    <c:pageSetup/>
  </c:printSettings>
  <c:userShapes r:id="rId1"/>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a:t>
            </a:r>
            <a:r>
              <a:rPr lang="en-US" baseline="0"/>
              <a:t> efficiency </a:t>
            </a:r>
            <a:r>
              <a:rPr lang="en-US"/>
              <a:t> PIs: C13, C14</a:t>
            </a:r>
          </a:p>
        </c:rich>
      </c:tx>
      <c:layout>
        <c:manualLayout>
          <c:xMode val="edge"/>
          <c:yMode val="edge"/>
          <c:x val="0.106514767049468"/>
          <c:y val="0.0354638194497533"/>
        </c:manualLayout>
      </c:layout>
      <c:overlay val="0"/>
    </c:title>
    <c:autoTitleDeleted val="0"/>
    <c:plotArea>
      <c:layout/>
      <c:lineChart>
        <c:grouping val="standard"/>
        <c:varyColors val="0"/>
        <c:ser>
          <c:idx val="2"/>
          <c:order val="0"/>
          <c:tx>
            <c:v>Scheduled maintenance cost (USD/vehicle)</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Cost!$AA$69:$AL$69</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0"/>
          <c:order val="1"/>
          <c:tx>
            <c:v>Unscheduled repair cost (USD/vehicle)</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Cost!$AA$70:$AL$70</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2"/>
          <c:tx>
            <c:v>Average insurance premium (USD/vehicle)</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Cost!$AA$71:$AL$71</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40484416"/>
        <c:axId val="1040488592"/>
      </c:lineChart>
      <c:catAx>
        <c:axId val="1040484416"/>
        <c:scaling>
          <c:orientation val="minMax"/>
        </c:scaling>
        <c:delete val="0"/>
        <c:axPos val="b"/>
        <c:numFmt formatCode="General" sourceLinked="1"/>
        <c:majorTickMark val="out"/>
        <c:minorTickMark val="none"/>
        <c:tickLblPos val="nextTo"/>
        <c:crossAx val="1040488592"/>
        <c:crosses val="autoZero"/>
        <c:auto val="1"/>
        <c:lblAlgn val="ctr"/>
        <c:lblOffset val="100"/>
        <c:noMultiLvlLbl val="0"/>
      </c:catAx>
      <c:valAx>
        <c:axId val="1040488592"/>
        <c:scaling>
          <c:orientation val="minMax"/>
        </c:scaling>
        <c:delete val="0"/>
        <c:axPos val="l"/>
        <c:majorGridlines/>
        <c:numFmt formatCode="General" sourceLinked="1"/>
        <c:majorTickMark val="out"/>
        <c:minorTickMark val="none"/>
        <c:tickLblPos val="nextTo"/>
        <c:crossAx val="1040484416"/>
        <c:crosses val="autoZero"/>
        <c:crossBetween val="between"/>
      </c:valAx>
    </c:plotArea>
    <c:legend>
      <c:legendPos val="r"/>
      <c:layout>
        <c:manualLayout>
          <c:xMode val="edge"/>
          <c:yMode val="edge"/>
          <c:x val="0.6453132230511"/>
          <c:y val="0.501105278506853"/>
          <c:w val="0.340451106356339"/>
          <c:h val="0.418969816272966"/>
        </c:manualLayout>
      </c:layout>
      <c:overlay val="0"/>
    </c:legend>
    <c:plotVisOnly val="1"/>
    <c:dispBlanksAs val="gap"/>
    <c:showDLblsOverMax val="0"/>
  </c:chart>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KPIs: KPIS2 </a:t>
            </a:r>
          </a:p>
        </c:rich>
      </c:tx>
      <c:layout>
        <c:manualLayout>
          <c:xMode val="edge"/>
          <c:yMode val="edge"/>
          <c:x val="0.130878000715027"/>
          <c:y val="0.0484088032685235"/>
        </c:manualLayout>
      </c:layout>
      <c:overlay val="0"/>
    </c:title>
    <c:autoTitleDeleted val="0"/>
    <c:plotArea>
      <c:layout/>
      <c:lineChart>
        <c:grouping val="standard"/>
        <c:varyColors val="0"/>
        <c:ser>
          <c:idx val="0"/>
          <c:order val="0"/>
          <c:tx>
            <c:v>Fatal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Safety!$AB$13:$AM$13</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Injury only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Safety!$AB$14:$AM$14</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v>Damage only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Safety!$AB$15:$AM$15</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3"/>
          <c:order val="3"/>
          <c:tx>
            <c:v>Total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Safety!$AB$16:$AM$16</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19152800"/>
        <c:axId val="1016174720"/>
      </c:lineChart>
      <c:catAx>
        <c:axId val="1019152800"/>
        <c:scaling>
          <c:orientation val="minMax"/>
        </c:scaling>
        <c:delete val="0"/>
        <c:axPos val="b"/>
        <c:numFmt formatCode="General" sourceLinked="1"/>
        <c:majorTickMark val="out"/>
        <c:minorTickMark val="none"/>
        <c:tickLblPos val="nextTo"/>
        <c:crossAx val="1016174720"/>
        <c:crosses val="autoZero"/>
        <c:auto val="1"/>
        <c:lblAlgn val="ctr"/>
        <c:lblOffset val="100"/>
        <c:noMultiLvlLbl val="1"/>
      </c:catAx>
      <c:valAx>
        <c:axId val="1016174720"/>
        <c:scaling>
          <c:orientation val="minMax"/>
        </c:scaling>
        <c:delete val="0"/>
        <c:axPos val="l"/>
        <c:majorGridlines/>
        <c:numFmt formatCode="General" sourceLinked="1"/>
        <c:majorTickMark val="out"/>
        <c:minorTickMark val="none"/>
        <c:tickLblPos val="nextTo"/>
        <c:crossAx val="1019152800"/>
        <c:crosses val="autoZero"/>
        <c:crossBetween val="between"/>
      </c:valAx>
    </c:plotArea>
    <c:legend>
      <c:legendPos val="r"/>
      <c:layout>
        <c:manualLayout>
          <c:xMode val="edge"/>
          <c:yMode val="edge"/>
          <c:x val="0.662305002111273"/>
          <c:y val="0.384980679498396"/>
          <c:w val="0.336046775348468"/>
          <c:h val="0.558626421697288"/>
        </c:manualLayout>
      </c:layout>
      <c:overlay val="0"/>
    </c:legend>
    <c:plotVisOnly val="1"/>
    <c:dispBlanksAs val="gap"/>
    <c:showDLblsOverMax val="0"/>
  </c:chart>
  <c:printSettings>
    <c:headerFooter/>
    <c:pageMargins b="0.75" l="0.7" r="0.7" t="0.75" header="0.3" footer="0.3"/>
    <c:pageSetup/>
  </c:printSettings>
  <c:userShapes r:id="rId1"/>
</c:chartSpace>
</file>

<file path=xl/charts/chart11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a:t>
            </a:r>
            <a:r>
              <a:rPr lang="en-US" baseline="0"/>
              <a:t> efficiency </a:t>
            </a:r>
            <a:r>
              <a:rPr lang="en-US"/>
              <a:t> PIs: C13, C14</a:t>
            </a:r>
          </a:p>
        </c:rich>
      </c:tx>
      <c:layout>
        <c:manualLayout>
          <c:xMode val="edge"/>
          <c:yMode val="edge"/>
          <c:x val="0.106514767049468"/>
          <c:y val="0.0354638194497533"/>
        </c:manualLayout>
      </c:layout>
      <c:overlay val="0"/>
    </c:title>
    <c:autoTitleDeleted val="0"/>
    <c:plotArea>
      <c:layout/>
      <c:lineChart>
        <c:grouping val="standard"/>
        <c:varyColors val="0"/>
        <c:ser>
          <c:idx val="2"/>
          <c:order val="0"/>
          <c:tx>
            <c:v>Scheduled maintenance cost (USD/vehicle)</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Cost!$AA$93:$AL$93</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0"/>
          <c:order val="1"/>
          <c:tx>
            <c:v>Unscheduled repair cost (USD/vehicle)</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Cost!$AA$94:$AL$94</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2"/>
          <c:tx>
            <c:v>Average insurance premium (USD/vehicle)</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Cost!$AA$95:$AL$95</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40565072"/>
        <c:axId val="1040569248"/>
      </c:lineChart>
      <c:catAx>
        <c:axId val="1040565072"/>
        <c:scaling>
          <c:orientation val="minMax"/>
        </c:scaling>
        <c:delete val="0"/>
        <c:axPos val="b"/>
        <c:numFmt formatCode="General" sourceLinked="1"/>
        <c:majorTickMark val="out"/>
        <c:minorTickMark val="none"/>
        <c:tickLblPos val="nextTo"/>
        <c:crossAx val="1040569248"/>
        <c:crosses val="autoZero"/>
        <c:auto val="1"/>
        <c:lblAlgn val="ctr"/>
        <c:lblOffset val="100"/>
        <c:noMultiLvlLbl val="0"/>
      </c:catAx>
      <c:valAx>
        <c:axId val="1040569248"/>
        <c:scaling>
          <c:orientation val="minMax"/>
        </c:scaling>
        <c:delete val="0"/>
        <c:axPos val="l"/>
        <c:majorGridlines/>
        <c:numFmt formatCode="General" sourceLinked="1"/>
        <c:majorTickMark val="out"/>
        <c:minorTickMark val="none"/>
        <c:tickLblPos val="nextTo"/>
        <c:crossAx val="1040565072"/>
        <c:crosses val="autoZero"/>
        <c:crossBetween val="between"/>
      </c:valAx>
    </c:plotArea>
    <c:legend>
      <c:legendPos val="r"/>
      <c:layout>
        <c:manualLayout>
          <c:xMode val="edge"/>
          <c:yMode val="edge"/>
          <c:x val="0.6453132230511"/>
          <c:y val="0.501105278506853"/>
          <c:w val="0.340451106356339"/>
          <c:h val="0.418969816272966"/>
        </c:manualLayout>
      </c:layout>
      <c:overlay val="0"/>
    </c:legend>
    <c:plotVisOnly val="1"/>
    <c:dispBlanksAs val="gap"/>
    <c:showDLblsOverMax val="0"/>
  </c:chart>
  <c:printSettings>
    <c:headerFooter/>
    <c:pageMargins b="0.75" l="0.7" r="0.7" t="0.75" header="0.3" footer="0.3"/>
    <c:pageSetup/>
  </c:printSettings>
  <c:userShapes r:id="rId1"/>
</c:chartSpace>
</file>

<file path=xl/charts/chart11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a:t>
            </a:r>
            <a:r>
              <a:rPr lang="en-US" baseline="0"/>
              <a:t> efficiency </a:t>
            </a:r>
            <a:r>
              <a:rPr lang="en-US"/>
              <a:t> PIs: C19</a:t>
            </a:r>
          </a:p>
        </c:rich>
      </c:tx>
      <c:layout>
        <c:manualLayout>
          <c:xMode val="edge"/>
          <c:yMode val="edge"/>
          <c:x val="0.106514767049468"/>
          <c:y val="0.0354638194497533"/>
        </c:manualLayout>
      </c:layout>
      <c:overlay val="0"/>
    </c:title>
    <c:autoTitleDeleted val="0"/>
    <c:plotArea>
      <c:layout/>
      <c:lineChart>
        <c:grouping val="standard"/>
        <c:varyColors val="0"/>
        <c:ser>
          <c:idx val="2"/>
          <c:order val="0"/>
          <c:tx>
            <c:v>Total fleet cost as % of the programme cost</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Cost!$AA$48:$AL$48</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40627600"/>
        <c:axId val="1040631568"/>
      </c:lineChart>
      <c:catAx>
        <c:axId val="1040627600"/>
        <c:scaling>
          <c:orientation val="minMax"/>
        </c:scaling>
        <c:delete val="0"/>
        <c:axPos val="b"/>
        <c:numFmt formatCode="General" sourceLinked="1"/>
        <c:majorTickMark val="out"/>
        <c:minorTickMark val="none"/>
        <c:tickLblPos val="nextTo"/>
        <c:crossAx val="1040631568"/>
        <c:crosses val="autoZero"/>
        <c:auto val="1"/>
        <c:lblAlgn val="ctr"/>
        <c:lblOffset val="100"/>
        <c:noMultiLvlLbl val="0"/>
      </c:catAx>
      <c:valAx>
        <c:axId val="1040631568"/>
        <c:scaling>
          <c:orientation val="minMax"/>
        </c:scaling>
        <c:delete val="0"/>
        <c:axPos val="l"/>
        <c:majorGridlines/>
        <c:numFmt formatCode="0.00%" sourceLinked="0"/>
        <c:majorTickMark val="out"/>
        <c:minorTickMark val="none"/>
        <c:tickLblPos val="nextTo"/>
        <c:crossAx val="1040627600"/>
        <c:crosses val="autoZero"/>
        <c:crossBetween val="between"/>
      </c:valAx>
    </c:plotArea>
    <c:legend>
      <c:legendPos val="r"/>
      <c:layout>
        <c:manualLayout>
          <c:xMode val="edge"/>
          <c:yMode val="edge"/>
          <c:x val="0.659980137320018"/>
          <c:y val="0.603724846894138"/>
          <c:w val="0.325784194746926"/>
          <c:h val="0.139656605424322"/>
        </c:manualLayout>
      </c:layout>
      <c:overlay val="0"/>
    </c:legend>
    <c:plotVisOnly val="1"/>
    <c:dispBlanksAs val="gap"/>
    <c:showDLblsOverMax val="0"/>
  </c:chart>
  <c:printSettings>
    <c:headerFooter/>
    <c:pageMargins b="0.75" l="0.7" r="0.7" t="0.75" header="0.3" footer="0.3"/>
    <c:pageSetup paperSize="9" orientation="portrait"/>
  </c:printSettings>
  <c:userShapes r:id="rId1"/>
</c:chartSpace>
</file>

<file path=xl/charts/chart11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a:t>
            </a:r>
            <a:r>
              <a:rPr lang="en-US" baseline="0"/>
              <a:t> efficiency </a:t>
            </a:r>
            <a:r>
              <a:rPr lang="en-US"/>
              <a:t> PIs: C19</a:t>
            </a:r>
          </a:p>
        </c:rich>
      </c:tx>
      <c:layout>
        <c:manualLayout>
          <c:xMode val="edge"/>
          <c:yMode val="edge"/>
          <c:x val="0.106514767049468"/>
          <c:y val="0.0354638194497533"/>
        </c:manualLayout>
      </c:layout>
      <c:overlay val="0"/>
    </c:title>
    <c:autoTitleDeleted val="0"/>
    <c:plotArea>
      <c:layout/>
      <c:lineChart>
        <c:grouping val="standard"/>
        <c:varyColors val="0"/>
        <c:ser>
          <c:idx val="2"/>
          <c:order val="0"/>
          <c:tx>
            <c:v>Total fleet cost as % of the programme cost</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Cost!$AA$72:$AL$72</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42548672"/>
        <c:axId val="1042552640"/>
      </c:lineChart>
      <c:catAx>
        <c:axId val="1042548672"/>
        <c:scaling>
          <c:orientation val="minMax"/>
        </c:scaling>
        <c:delete val="0"/>
        <c:axPos val="b"/>
        <c:numFmt formatCode="General" sourceLinked="1"/>
        <c:majorTickMark val="out"/>
        <c:minorTickMark val="none"/>
        <c:tickLblPos val="nextTo"/>
        <c:crossAx val="1042552640"/>
        <c:crosses val="autoZero"/>
        <c:auto val="1"/>
        <c:lblAlgn val="ctr"/>
        <c:lblOffset val="100"/>
        <c:noMultiLvlLbl val="0"/>
      </c:catAx>
      <c:valAx>
        <c:axId val="1042552640"/>
        <c:scaling>
          <c:orientation val="minMax"/>
        </c:scaling>
        <c:delete val="0"/>
        <c:axPos val="l"/>
        <c:majorGridlines/>
        <c:numFmt formatCode="0.00%" sourceLinked="0"/>
        <c:majorTickMark val="out"/>
        <c:minorTickMark val="none"/>
        <c:tickLblPos val="nextTo"/>
        <c:crossAx val="1042548672"/>
        <c:crosses val="autoZero"/>
        <c:crossBetween val="between"/>
      </c:valAx>
    </c:plotArea>
    <c:legend>
      <c:legendPos val="r"/>
      <c:layout>
        <c:manualLayout>
          <c:xMode val="edge"/>
          <c:yMode val="edge"/>
          <c:x val="0.659980137320018"/>
          <c:y val="0.603724846894138"/>
          <c:w val="0.325784194746926"/>
          <c:h val="0.139656605424322"/>
        </c:manualLayout>
      </c:layout>
      <c:overlay val="0"/>
    </c:legend>
    <c:plotVisOnly val="1"/>
    <c:dispBlanksAs val="gap"/>
    <c:showDLblsOverMax val="0"/>
  </c:chart>
  <c:printSettings>
    <c:headerFooter/>
    <c:pageMargins b="0.75" l="0.7" r="0.7" t="0.75" header="0.3" footer="0.3"/>
    <c:pageSetup paperSize="9" orientation="portrait"/>
  </c:printSettings>
  <c:userShapes r:id="rId1"/>
</c:chartSpace>
</file>

<file path=xl/charts/chart11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a:t>
            </a:r>
            <a:r>
              <a:rPr lang="en-US" baseline="0"/>
              <a:t> efficiency </a:t>
            </a:r>
            <a:r>
              <a:rPr lang="en-US"/>
              <a:t> PIs: C19</a:t>
            </a:r>
          </a:p>
        </c:rich>
      </c:tx>
      <c:layout>
        <c:manualLayout>
          <c:xMode val="edge"/>
          <c:yMode val="edge"/>
          <c:x val="0.106514767049468"/>
          <c:y val="0.0354638194497533"/>
        </c:manualLayout>
      </c:layout>
      <c:overlay val="0"/>
    </c:title>
    <c:autoTitleDeleted val="0"/>
    <c:plotArea>
      <c:layout/>
      <c:lineChart>
        <c:grouping val="standard"/>
        <c:varyColors val="0"/>
        <c:ser>
          <c:idx val="2"/>
          <c:order val="0"/>
          <c:tx>
            <c:v>Total fleet cost as % of the programme cost</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Cost!$AA$96:$AL$96</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42603280"/>
        <c:axId val="1042607248"/>
      </c:lineChart>
      <c:catAx>
        <c:axId val="1042603280"/>
        <c:scaling>
          <c:orientation val="minMax"/>
        </c:scaling>
        <c:delete val="0"/>
        <c:axPos val="b"/>
        <c:numFmt formatCode="General" sourceLinked="1"/>
        <c:majorTickMark val="out"/>
        <c:minorTickMark val="none"/>
        <c:tickLblPos val="nextTo"/>
        <c:crossAx val="1042607248"/>
        <c:crosses val="autoZero"/>
        <c:auto val="1"/>
        <c:lblAlgn val="ctr"/>
        <c:lblOffset val="100"/>
        <c:noMultiLvlLbl val="0"/>
      </c:catAx>
      <c:valAx>
        <c:axId val="1042607248"/>
        <c:scaling>
          <c:orientation val="minMax"/>
        </c:scaling>
        <c:delete val="0"/>
        <c:axPos val="l"/>
        <c:majorGridlines/>
        <c:numFmt formatCode="0.00%" sourceLinked="0"/>
        <c:majorTickMark val="out"/>
        <c:minorTickMark val="none"/>
        <c:tickLblPos val="nextTo"/>
        <c:crossAx val="1042603280"/>
        <c:crosses val="autoZero"/>
        <c:crossBetween val="between"/>
      </c:valAx>
    </c:plotArea>
    <c:legend>
      <c:legendPos val="r"/>
      <c:layout>
        <c:manualLayout>
          <c:xMode val="edge"/>
          <c:yMode val="edge"/>
          <c:x val="0.659980137320018"/>
          <c:y val="0.603724846894138"/>
          <c:w val="0.325784194746926"/>
          <c:h val="0.139656605424322"/>
        </c:manualLayout>
      </c:layout>
      <c:overlay val="0"/>
    </c:legend>
    <c:plotVisOnly val="1"/>
    <c:dispBlanksAs val="gap"/>
    <c:showDLblsOverMax val="0"/>
  </c:chart>
  <c:printSettings>
    <c:headerFooter/>
    <c:pageMargins b="0.75" l="0.7" r="0.7" t="0.75" header="0.3" footer="0.3"/>
    <c:pageSetup paperSize="9" orientation="portrait"/>
  </c:printSettings>
  <c:userShapes r:id="rId1"/>
</c:chartSpace>
</file>

<file path=xl/charts/chart11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Effectiveness KPIs</a:t>
            </a:r>
          </a:p>
        </c:rich>
      </c:tx>
      <c:layout>
        <c:manualLayout>
          <c:xMode val="edge"/>
          <c:yMode val="edge"/>
          <c:x val="0.224528164748637"/>
          <c:y val="0.0250391195167779"/>
        </c:manualLayout>
      </c:layout>
      <c:overlay val="0"/>
    </c:title>
    <c:autoTitleDeleted val="0"/>
    <c:plotArea>
      <c:layout>
        <c:manualLayout>
          <c:layoutTarget val="inner"/>
          <c:xMode val="edge"/>
          <c:yMode val="edge"/>
          <c:x val="0.0933782742154643"/>
          <c:y val="0.171655365995917"/>
          <c:w val="0.46623031496063"/>
          <c:h val="0.712364756488772"/>
        </c:manualLayout>
      </c:layout>
      <c:scatterChart>
        <c:scatterStyle val="smoothMarker"/>
        <c:varyColors val="0"/>
        <c:ser>
          <c:idx val="1"/>
          <c:order val="1"/>
          <c:tx>
            <c:v>Trip requests</c:v>
          </c:tx>
          <c:xVal>
            <c:numRef>
              <c:f>Effectiveness!$X$4:$AA$4</c:f>
              <c:numCache>
                <c:formatCode>General</c:formatCode>
                <c:ptCount val="4"/>
                <c:pt idx="0">
                  <c:v>2013.0</c:v>
                </c:pt>
                <c:pt idx="1">
                  <c:v>2014.0</c:v>
                </c:pt>
                <c:pt idx="2">
                  <c:v>2015.0</c:v>
                </c:pt>
                <c:pt idx="3">
                  <c:v>2016.0</c:v>
                </c:pt>
              </c:numCache>
            </c:numRef>
          </c:xVal>
          <c:yVal>
            <c:numRef>
              <c:f>Effectiveness!$X$6:$AA$6</c:f>
              <c:numCache>
                <c:formatCode>General</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40664160"/>
        <c:axId val="1040668032"/>
      </c:scatterChart>
      <c:scatterChart>
        <c:scatterStyle val="smoothMarker"/>
        <c:varyColors val="0"/>
        <c:ser>
          <c:idx val="0"/>
          <c:order val="0"/>
          <c:tx>
            <c:v>Trips made/trip requests</c:v>
          </c:tx>
          <c:xVal>
            <c:numRef>
              <c:f>Effectiveness!$X$4:$AA$4</c:f>
              <c:numCache>
                <c:formatCode>General</c:formatCode>
                <c:ptCount val="4"/>
                <c:pt idx="0">
                  <c:v>2013.0</c:v>
                </c:pt>
                <c:pt idx="1">
                  <c:v>2014.0</c:v>
                </c:pt>
                <c:pt idx="2">
                  <c:v>2015.0</c:v>
                </c:pt>
                <c:pt idx="3">
                  <c:v>2016.0</c:v>
                </c:pt>
              </c:numCache>
            </c:numRef>
          </c:xVal>
          <c:yVal>
            <c:numRef>
              <c:f>Effectiveness!$X$5:$AA$5</c:f>
              <c:numCache>
                <c:formatCode>0.00%</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40683216"/>
        <c:axId val="1040675824"/>
      </c:scatterChart>
      <c:valAx>
        <c:axId val="1040664160"/>
        <c:scaling>
          <c:orientation val="minMax"/>
        </c:scaling>
        <c:delete val="0"/>
        <c:axPos val="b"/>
        <c:numFmt formatCode="General" sourceLinked="1"/>
        <c:majorTickMark val="out"/>
        <c:minorTickMark val="none"/>
        <c:tickLblPos val="nextTo"/>
        <c:crossAx val="1040668032"/>
        <c:crosses val="autoZero"/>
        <c:crossBetween val="midCat"/>
        <c:majorUnit val="1.0"/>
        <c:minorUnit val="1.0"/>
      </c:valAx>
      <c:valAx>
        <c:axId val="1040668032"/>
        <c:scaling>
          <c:orientation val="minMax"/>
        </c:scaling>
        <c:delete val="0"/>
        <c:axPos val="l"/>
        <c:majorGridlines/>
        <c:title>
          <c:tx>
            <c:rich>
              <a:bodyPr rot="-5400000" vert="horz"/>
              <a:lstStyle/>
              <a:p>
                <a:pPr>
                  <a:defRPr/>
                </a:pPr>
                <a:r>
                  <a:rPr lang="en-US"/>
                  <a:t>Trip</a:t>
                </a:r>
                <a:r>
                  <a:rPr lang="en-US" baseline="0"/>
                  <a:t> requests</a:t>
                </a:r>
                <a:endParaRPr lang="en-US"/>
              </a:p>
            </c:rich>
          </c:tx>
          <c:overlay val="0"/>
        </c:title>
        <c:numFmt formatCode="General" sourceLinked="1"/>
        <c:majorTickMark val="out"/>
        <c:minorTickMark val="none"/>
        <c:tickLblPos val="nextTo"/>
        <c:crossAx val="1040664160"/>
        <c:crosses val="autoZero"/>
        <c:crossBetween val="midCat"/>
      </c:valAx>
      <c:valAx>
        <c:axId val="1040675824"/>
        <c:scaling>
          <c:orientation val="minMax"/>
        </c:scaling>
        <c:delete val="0"/>
        <c:axPos val="r"/>
        <c:title>
          <c:tx>
            <c:rich>
              <a:bodyPr rot="0" vert="horz"/>
              <a:lstStyle/>
              <a:p>
                <a:pPr>
                  <a:defRPr/>
                </a:pPr>
                <a:r>
                  <a:rPr lang="en-US"/>
                  <a:t>Trips</a:t>
                </a:r>
                <a:r>
                  <a:rPr lang="en-US" baseline="0"/>
                  <a:t> made / trip requests</a:t>
                </a:r>
                <a:endParaRPr lang="en-US"/>
              </a:p>
            </c:rich>
          </c:tx>
          <c:layout>
            <c:manualLayout>
              <c:xMode val="edge"/>
              <c:yMode val="edge"/>
              <c:x val="0.65859943114771"/>
              <c:y val="0.513521434820647"/>
            </c:manualLayout>
          </c:layout>
          <c:overlay val="0"/>
        </c:title>
        <c:numFmt formatCode="0.00%" sourceLinked="1"/>
        <c:majorTickMark val="out"/>
        <c:minorTickMark val="none"/>
        <c:tickLblPos val="nextTo"/>
        <c:crossAx val="1040683216"/>
        <c:crosses val="max"/>
        <c:crossBetween val="midCat"/>
      </c:valAx>
      <c:valAx>
        <c:axId val="1040683216"/>
        <c:scaling>
          <c:orientation val="minMax"/>
        </c:scaling>
        <c:delete val="1"/>
        <c:axPos val="b"/>
        <c:numFmt formatCode="General" sourceLinked="1"/>
        <c:majorTickMark val="out"/>
        <c:minorTickMark val="none"/>
        <c:tickLblPos val="nextTo"/>
        <c:crossAx val="1040675824"/>
        <c:crosses val="autoZero"/>
        <c:crossBetween val="midCat"/>
      </c:valAx>
    </c:plotArea>
    <c:legend>
      <c:legendPos val="r"/>
      <c:layout>
        <c:manualLayout>
          <c:xMode val="edge"/>
          <c:yMode val="edge"/>
          <c:x val="0.693446158289558"/>
          <c:y val="0.714835958005249"/>
          <c:w val="0.306553841710442"/>
          <c:h val="0.1674343832021"/>
        </c:manualLayout>
      </c:layout>
      <c:overlay val="0"/>
    </c:legend>
    <c:plotVisOnly val="1"/>
    <c:dispBlanksAs val="gap"/>
    <c:showDLblsOverMax val="0"/>
  </c:chart>
  <c:printSettings>
    <c:headerFooter/>
    <c:pageMargins b="0.75" l="0.7" r="0.7" t="0.75" header="0.3" footer="0.3"/>
    <c:pageSetup/>
  </c:printSettings>
  <c:userShapes r:id="rId1"/>
</c:chartSpace>
</file>

<file path=xl/charts/chart11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Effectiveness PIs: Ef1, Ef2, </a:t>
            </a:r>
          </a:p>
        </c:rich>
      </c:tx>
      <c:layout>
        <c:manualLayout>
          <c:xMode val="edge"/>
          <c:yMode val="edge"/>
          <c:x val="0.153026394956444"/>
          <c:y val="0.0268338302372398"/>
        </c:manualLayout>
      </c:layout>
      <c:overlay val="0"/>
    </c:title>
    <c:autoTitleDeleted val="0"/>
    <c:plotArea>
      <c:layout/>
      <c:scatterChart>
        <c:scatterStyle val="smoothMarker"/>
        <c:varyColors val="0"/>
        <c:ser>
          <c:idx val="0"/>
          <c:order val="0"/>
          <c:tx>
            <c:v>Vehicle availability (%)</c:v>
          </c:tx>
          <c:xVal>
            <c:numRef>
              <c:f>Effectiveness!$X$4:$AA$4</c:f>
              <c:numCache>
                <c:formatCode>General</c:formatCode>
                <c:ptCount val="4"/>
                <c:pt idx="0">
                  <c:v>2013.0</c:v>
                </c:pt>
                <c:pt idx="1">
                  <c:v>2014.0</c:v>
                </c:pt>
                <c:pt idx="2">
                  <c:v>2015.0</c:v>
                </c:pt>
                <c:pt idx="3">
                  <c:v>2016.0</c:v>
                </c:pt>
              </c:numCache>
            </c:numRef>
          </c:xVal>
          <c:yVal>
            <c:numRef>
              <c:f>Effectiveness!$X$8:$AA$8</c:f>
              <c:numCache>
                <c:formatCode>0%</c:formatCode>
                <c:ptCount val="4"/>
                <c:pt idx="0">
                  <c:v>0.0</c:v>
                </c:pt>
                <c:pt idx="1">
                  <c:v>0.0</c:v>
                </c:pt>
                <c:pt idx="2">
                  <c:v>0.0</c:v>
                </c:pt>
                <c:pt idx="3">
                  <c:v>0.0</c:v>
                </c:pt>
              </c:numCache>
            </c:numRef>
          </c:yVal>
          <c:smooth val="1"/>
        </c:ser>
        <c:ser>
          <c:idx val="1"/>
          <c:order val="1"/>
          <c:tx>
            <c:v>Vehicle use (%)</c:v>
          </c:tx>
          <c:xVal>
            <c:numRef>
              <c:f>Effectiveness!$X$4:$AA$4</c:f>
              <c:numCache>
                <c:formatCode>General</c:formatCode>
                <c:ptCount val="4"/>
                <c:pt idx="0">
                  <c:v>2013.0</c:v>
                </c:pt>
                <c:pt idx="1">
                  <c:v>2014.0</c:v>
                </c:pt>
                <c:pt idx="2">
                  <c:v>2015.0</c:v>
                </c:pt>
                <c:pt idx="3">
                  <c:v>2016.0</c:v>
                </c:pt>
              </c:numCache>
            </c:numRef>
          </c:xVal>
          <c:yVal>
            <c:numRef>
              <c:f>Effectiveness!$X$9:$AA$9</c:f>
              <c:numCache>
                <c:formatCode>0%</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40747808"/>
        <c:axId val="1040751760"/>
      </c:scatterChart>
      <c:valAx>
        <c:axId val="1040747808"/>
        <c:scaling>
          <c:orientation val="minMax"/>
        </c:scaling>
        <c:delete val="0"/>
        <c:axPos val="b"/>
        <c:numFmt formatCode="General" sourceLinked="1"/>
        <c:majorTickMark val="out"/>
        <c:minorTickMark val="none"/>
        <c:tickLblPos val="nextTo"/>
        <c:crossAx val="1040751760"/>
        <c:crosses val="autoZero"/>
        <c:crossBetween val="midCat"/>
        <c:majorUnit val="1.0"/>
        <c:minorUnit val="1.0"/>
      </c:valAx>
      <c:valAx>
        <c:axId val="1040751760"/>
        <c:scaling>
          <c:orientation val="minMax"/>
        </c:scaling>
        <c:delete val="0"/>
        <c:axPos val="l"/>
        <c:majorGridlines/>
        <c:numFmt formatCode="0%" sourceLinked="1"/>
        <c:majorTickMark val="out"/>
        <c:minorTickMark val="none"/>
        <c:tickLblPos val="nextTo"/>
        <c:crossAx val="1040747808"/>
        <c:crosses val="autoZero"/>
        <c:crossBetween val="midCat"/>
      </c:valAx>
    </c:plotArea>
    <c:legend>
      <c:legendPos val="r"/>
      <c:layout>
        <c:manualLayout>
          <c:xMode val="edge"/>
          <c:yMode val="edge"/>
          <c:x val="0.700340904228083"/>
          <c:y val="0.617613735783027"/>
          <c:w val="0.283261310966927"/>
          <c:h val="0.1674343832021"/>
        </c:manualLayout>
      </c:layout>
      <c:overlay val="0"/>
    </c:legend>
    <c:plotVisOnly val="1"/>
    <c:dispBlanksAs val="gap"/>
    <c:showDLblsOverMax val="0"/>
  </c:chart>
  <c:printSettings>
    <c:headerFooter/>
    <c:pageMargins b="0.75" l="0.7" r="0.7" t="0.75" header="0.3" footer="0.3"/>
    <c:pageSetup/>
  </c:printSettings>
  <c:userShapes r:id="rId1"/>
</c:chartSpace>
</file>

<file path=xl/charts/chart11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Effectiveness PIs: Ef3 </a:t>
            </a:r>
          </a:p>
        </c:rich>
      </c:tx>
      <c:layout>
        <c:manualLayout>
          <c:xMode val="edge"/>
          <c:yMode val="edge"/>
          <c:x val="0.356791557305337"/>
          <c:y val="0.0138888888888889"/>
        </c:manualLayout>
      </c:layout>
      <c:overlay val="0"/>
    </c:title>
    <c:autoTitleDeleted val="0"/>
    <c:plotArea>
      <c:layout>
        <c:manualLayout>
          <c:layoutTarget val="inner"/>
          <c:xMode val="edge"/>
          <c:yMode val="edge"/>
          <c:x val="0.141810909039809"/>
          <c:y val="0.158464714865376"/>
          <c:w val="0.473422809845037"/>
          <c:h val="0.764015360269627"/>
        </c:manualLayout>
      </c:layout>
      <c:scatterChart>
        <c:scatterStyle val="smoothMarker"/>
        <c:varyColors val="0"/>
        <c:ser>
          <c:idx val="2"/>
          <c:order val="0"/>
          <c:tx>
            <c:v>Maintenance done on time (%)</c:v>
          </c:tx>
          <c:xVal>
            <c:numRef>
              <c:f>Effectiveness!$X$4:$AA$4</c:f>
              <c:numCache>
                <c:formatCode>General</c:formatCode>
                <c:ptCount val="4"/>
                <c:pt idx="0">
                  <c:v>2013.0</c:v>
                </c:pt>
                <c:pt idx="1">
                  <c:v>2014.0</c:v>
                </c:pt>
                <c:pt idx="2">
                  <c:v>2015.0</c:v>
                </c:pt>
                <c:pt idx="3">
                  <c:v>2016.0</c:v>
                </c:pt>
              </c:numCache>
            </c:numRef>
          </c:xVal>
          <c:yVal>
            <c:numRef>
              <c:f>Effectiveness!$X$10:$AA$10</c:f>
              <c:numCache>
                <c:formatCode>0%</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40802608"/>
        <c:axId val="1040806480"/>
      </c:scatterChart>
      <c:valAx>
        <c:axId val="1040802608"/>
        <c:scaling>
          <c:orientation val="minMax"/>
        </c:scaling>
        <c:delete val="0"/>
        <c:axPos val="b"/>
        <c:numFmt formatCode="General" sourceLinked="1"/>
        <c:majorTickMark val="out"/>
        <c:minorTickMark val="none"/>
        <c:tickLblPos val="nextTo"/>
        <c:crossAx val="1040806480"/>
        <c:crosses val="autoZero"/>
        <c:crossBetween val="midCat"/>
        <c:majorUnit val="1.0"/>
        <c:minorUnit val="1.0"/>
      </c:valAx>
      <c:valAx>
        <c:axId val="1040806480"/>
        <c:scaling>
          <c:orientation val="minMax"/>
        </c:scaling>
        <c:delete val="0"/>
        <c:axPos val="l"/>
        <c:majorGridlines/>
        <c:numFmt formatCode="0%" sourceLinked="1"/>
        <c:majorTickMark val="out"/>
        <c:minorTickMark val="none"/>
        <c:tickLblPos val="nextTo"/>
        <c:crossAx val="1040802608"/>
        <c:crosses val="autoZero"/>
        <c:crossBetween val="midCat"/>
      </c:valAx>
    </c:plotArea>
    <c:legend>
      <c:legendPos val="r"/>
      <c:layout>
        <c:manualLayout>
          <c:xMode val="edge"/>
          <c:yMode val="edge"/>
          <c:x val="0.658993882677262"/>
          <c:y val="0.728724846894138"/>
          <c:w val="0.329279679061235"/>
          <c:h val="0.139656605424322"/>
        </c:manualLayout>
      </c:layout>
      <c:overlay val="0"/>
    </c:legend>
    <c:plotVisOnly val="1"/>
    <c:dispBlanksAs val="gap"/>
    <c:showDLblsOverMax val="0"/>
  </c:chart>
  <c:printSettings>
    <c:headerFooter/>
    <c:pageMargins b="0.75" l="0.7" r="0.7" t="0.75" header="0.3" footer="0.3"/>
    <c:pageSetup/>
  </c:printSettings>
  <c:userShapes r:id="rId1"/>
</c:chartSpace>
</file>

<file path=xl/charts/chart11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Effectiveness PIs: Ef5, Ef6 </a:t>
            </a:r>
          </a:p>
        </c:rich>
      </c:tx>
      <c:layout>
        <c:manualLayout>
          <c:xMode val="edge"/>
          <c:yMode val="edge"/>
          <c:x val="0.0843663728080502"/>
          <c:y val="0.0354638194497533"/>
        </c:manualLayout>
      </c:layout>
      <c:overlay val="0"/>
    </c:title>
    <c:autoTitleDeleted val="0"/>
    <c:plotArea>
      <c:layout/>
      <c:scatterChart>
        <c:scatterStyle val="smoothMarker"/>
        <c:varyColors val="0"/>
        <c:ser>
          <c:idx val="0"/>
          <c:order val="0"/>
          <c:tx>
            <c:v>Average procurement time (weeks)</c:v>
          </c:tx>
          <c:xVal>
            <c:numRef>
              <c:f>Effectiveness!$X$4:$AA$4</c:f>
              <c:numCache>
                <c:formatCode>General</c:formatCode>
                <c:ptCount val="4"/>
                <c:pt idx="0">
                  <c:v>2013.0</c:v>
                </c:pt>
                <c:pt idx="1">
                  <c:v>2014.0</c:v>
                </c:pt>
                <c:pt idx="2">
                  <c:v>2015.0</c:v>
                </c:pt>
                <c:pt idx="3">
                  <c:v>2016.0</c:v>
                </c:pt>
              </c:numCache>
            </c:numRef>
          </c:xVal>
          <c:yVal>
            <c:numRef>
              <c:f>Effectiveness!$X$14:$AA$14</c:f>
              <c:numCache>
                <c:formatCode>General</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40870224"/>
        <c:axId val="1040874176"/>
      </c:scatterChart>
      <c:scatterChart>
        <c:scatterStyle val="smoothMarker"/>
        <c:varyColors val="0"/>
        <c:ser>
          <c:idx val="3"/>
          <c:order val="1"/>
          <c:tx>
            <c:v>Procurement of vehicles on time (%)</c:v>
          </c:tx>
          <c:xVal>
            <c:numRef>
              <c:f>Effectiveness!$X$4:$AA$4</c:f>
              <c:numCache>
                <c:formatCode>General</c:formatCode>
                <c:ptCount val="4"/>
                <c:pt idx="0">
                  <c:v>2013.0</c:v>
                </c:pt>
                <c:pt idx="1">
                  <c:v>2014.0</c:v>
                </c:pt>
                <c:pt idx="2">
                  <c:v>2015.0</c:v>
                </c:pt>
                <c:pt idx="3">
                  <c:v>2016.0</c:v>
                </c:pt>
              </c:numCache>
            </c:numRef>
          </c:xVal>
          <c:yVal>
            <c:numRef>
              <c:f>Effectiveness!$X$15:$AA$15</c:f>
              <c:numCache>
                <c:formatCode>0%</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40882320"/>
        <c:axId val="1040878432"/>
      </c:scatterChart>
      <c:valAx>
        <c:axId val="1040870224"/>
        <c:scaling>
          <c:orientation val="minMax"/>
        </c:scaling>
        <c:delete val="0"/>
        <c:axPos val="b"/>
        <c:numFmt formatCode="General" sourceLinked="1"/>
        <c:majorTickMark val="out"/>
        <c:minorTickMark val="none"/>
        <c:tickLblPos val="nextTo"/>
        <c:crossAx val="1040874176"/>
        <c:crosses val="autoZero"/>
        <c:crossBetween val="midCat"/>
        <c:majorUnit val="1.0"/>
        <c:minorUnit val="1.0"/>
      </c:valAx>
      <c:valAx>
        <c:axId val="1040874176"/>
        <c:scaling>
          <c:orientation val="minMax"/>
        </c:scaling>
        <c:delete val="0"/>
        <c:axPos val="l"/>
        <c:majorGridlines/>
        <c:numFmt formatCode="General" sourceLinked="1"/>
        <c:majorTickMark val="out"/>
        <c:minorTickMark val="none"/>
        <c:tickLblPos val="nextTo"/>
        <c:crossAx val="1040870224"/>
        <c:crosses val="autoZero"/>
        <c:crossBetween val="midCat"/>
      </c:valAx>
      <c:valAx>
        <c:axId val="1040878432"/>
        <c:scaling>
          <c:orientation val="minMax"/>
        </c:scaling>
        <c:delete val="0"/>
        <c:axPos val="r"/>
        <c:numFmt formatCode="0%" sourceLinked="1"/>
        <c:majorTickMark val="out"/>
        <c:minorTickMark val="none"/>
        <c:tickLblPos val="nextTo"/>
        <c:crossAx val="1040882320"/>
        <c:crosses val="max"/>
        <c:crossBetween val="midCat"/>
      </c:valAx>
      <c:valAx>
        <c:axId val="1040882320"/>
        <c:scaling>
          <c:orientation val="minMax"/>
        </c:scaling>
        <c:delete val="1"/>
        <c:axPos val="b"/>
        <c:numFmt formatCode="General" sourceLinked="1"/>
        <c:majorTickMark val="out"/>
        <c:minorTickMark val="none"/>
        <c:tickLblPos val="nextTo"/>
        <c:crossAx val="1040878432"/>
        <c:crosses val="autoZero"/>
        <c:crossBetween val="midCat"/>
      </c:valAx>
    </c:plotArea>
    <c:legend>
      <c:legendPos val="r"/>
      <c:layout>
        <c:manualLayout>
          <c:xMode val="edge"/>
          <c:yMode val="edge"/>
          <c:x val="0.651664581761344"/>
          <c:y val="0.62185950714494"/>
          <c:w val="0.331918404672552"/>
          <c:h val="0.279313210848644"/>
        </c:manualLayout>
      </c:layout>
      <c:overlay val="0"/>
    </c:legend>
    <c:plotVisOnly val="1"/>
    <c:dispBlanksAs val="gap"/>
    <c:showDLblsOverMax val="0"/>
  </c:chart>
  <c:printSettings>
    <c:headerFooter/>
    <c:pageMargins b="0.75" l="0.7" r="0.7" t="0.75" header="0.3" footer="0.3"/>
    <c:pageSetup/>
  </c:printSettings>
  <c:userShapes r:id="rId1"/>
</c:chartSpace>
</file>

<file path=xl/charts/chart11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Effectiveness PIs: Ef4</a:t>
            </a:r>
          </a:p>
        </c:rich>
      </c:tx>
      <c:layout>
        <c:manualLayout>
          <c:xMode val="edge"/>
          <c:yMode val="edge"/>
          <c:x val="0.130878000715027"/>
          <c:y val="0.0484088032685235"/>
        </c:manualLayout>
      </c:layout>
      <c:overlay val="0"/>
    </c:title>
    <c:autoTitleDeleted val="0"/>
    <c:plotArea>
      <c:layout/>
      <c:scatterChart>
        <c:scatterStyle val="smoothMarker"/>
        <c:varyColors val="0"/>
        <c:ser>
          <c:idx val="0"/>
          <c:order val="0"/>
          <c:tx>
            <c:v>Fatal accidents </c:v>
          </c:tx>
          <c:xVal>
            <c:numRef>
              <c:f>Effectiveness!$X$4:$AA$4</c:f>
              <c:numCache>
                <c:formatCode>General</c:formatCode>
                <c:ptCount val="4"/>
                <c:pt idx="0">
                  <c:v>2013.0</c:v>
                </c:pt>
                <c:pt idx="1">
                  <c:v>2014.0</c:v>
                </c:pt>
                <c:pt idx="2">
                  <c:v>2015.0</c:v>
                </c:pt>
                <c:pt idx="3">
                  <c:v>2016.0</c:v>
                </c:pt>
              </c:numCache>
            </c:numRef>
          </c:xVal>
          <c:yVal>
            <c:numRef>
              <c:f>Effectiveness!$X$11:$AA$11</c:f>
              <c:numCache>
                <c:formatCode>General</c:formatCode>
                <c:ptCount val="4"/>
                <c:pt idx="0">
                  <c:v>0.0</c:v>
                </c:pt>
                <c:pt idx="1">
                  <c:v>0.0</c:v>
                </c:pt>
                <c:pt idx="2">
                  <c:v>0.0</c:v>
                </c:pt>
                <c:pt idx="3">
                  <c:v>0.0</c:v>
                </c:pt>
              </c:numCache>
            </c:numRef>
          </c:yVal>
          <c:smooth val="1"/>
        </c:ser>
        <c:ser>
          <c:idx val="1"/>
          <c:order val="1"/>
          <c:tx>
            <c:v>Injury only accidents</c:v>
          </c:tx>
          <c:xVal>
            <c:numRef>
              <c:f>Effectiveness!$X$4:$AA$4</c:f>
              <c:numCache>
                <c:formatCode>General</c:formatCode>
                <c:ptCount val="4"/>
                <c:pt idx="0">
                  <c:v>2013.0</c:v>
                </c:pt>
                <c:pt idx="1">
                  <c:v>2014.0</c:v>
                </c:pt>
                <c:pt idx="2">
                  <c:v>2015.0</c:v>
                </c:pt>
                <c:pt idx="3">
                  <c:v>2016.0</c:v>
                </c:pt>
              </c:numCache>
            </c:numRef>
          </c:xVal>
          <c:yVal>
            <c:numRef>
              <c:f>Effectiveness!$X$12:$AA$12</c:f>
              <c:numCache>
                <c:formatCode>General</c:formatCode>
                <c:ptCount val="4"/>
                <c:pt idx="0">
                  <c:v>0.0</c:v>
                </c:pt>
                <c:pt idx="1">
                  <c:v>0.0</c:v>
                </c:pt>
                <c:pt idx="2">
                  <c:v>0.0</c:v>
                </c:pt>
                <c:pt idx="3">
                  <c:v>0.0</c:v>
                </c:pt>
              </c:numCache>
            </c:numRef>
          </c:yVal>
          <c:smooth val="1"/>
        </c:ser>
        <c:ser>
          <c:idx val="2"/>
          <c:order val="2"/>
          <c:tx>
            <c:v>Damage only accidents</c:v>
          </c:tx>
          <c:xVal>
            <c:numRef>
              <c:f>Effectiveness!$X$4:$AA$4</c:f>
              <c:numCache>
                <c:formatCode>General</c:formatCode>
                <c:ptCount val="4"/>
                <c:pt idx="0">
                  <c:v>2013.0</c:v>
                </c:pt>
                <c:pt idx="1">
                  <c:v>2014.0</c:v>
                </c:pt>
                <c:pt idx="2">
                  <c:v>2015.0</c:v>
                </c:pt>
                <c:pt idx="3">
                  <c:v>2016.0</c:v>
                </c:pt>
              </c:numCache>
            </c:numRef>
          </c:xVal>
          <c:yVal>
            <c:numRef>
              <c:f>Effectiveness!$X$13:$AA$13</c:f>
              <c:numCache>
                <c:formatCode>General</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40947216"/>
        <c:axId val="1040951344"/>
      </c:scatterChart>
      <c:valAx>
        <c:axId val="1040947216"/>
        <c:scaling>
          <c:orientation val="minMax"/>
        </c:scaling>
        <c:delete val="0"/>
        <c:axPos val="b"/>
        <c:numFmt formatCode="General" sourceLinked="1"/>
        <c:majorTickMark val="out"/>
        <c:minorTickMark val="none"/>
        <c:tickLblPos val="nextTo"/>
        <c:crossAx val="1040951344"/>
        <c:crosses val="autoZero"/>
        <c:crossBetween val="midCat"/>
        <c:majorUnit val="1.0"/>
        <c:minorUnit val="1.0"/>
      </c:valAx>
      <c:valAx>
        <c:axId val="1040951344"/>
        <c:scaling>
          <c:orientation val="minMax"/>
        </c:scaling>
        <c:delete val="0"/>
        <c:axPos val="l"/>
        <c:majorGridlines/>
        <c:numFmt formatCode="General" sourceLinked="1"/>
        <c:majorTickMark val="out"/>
        <c:minorTickMark val="none"/>
        <c:tickLblPos val="nextTo"/>
        <c:crossAx val="1040947216"/>
        <c:crosses val="autoZero"/>
        <c:crossBetween val="midCat"/>
      </c:valAx>
    </c:plotArea>
    <c:legend>
      <c:legendPos val="r"/>
      <c:layout>
        <c:manualLayout>
          <c:xMode val="edge"/>
          <c:yMode val="edge"/>
          <c:x val="0.691814425033534"/>
          <c:y val="0.608162729658793"/>
          <c:w val="0.28944524947505"/>
          <c:h val="0.25115157480315"/>
        </c:manualLayout>
      </c:layout>
      <c:overlay val="0"/>
    </c:legend>
    <c:plotVisOnly val="1"/>
    <c:dispBlanksAs val="gap"/>
    <c:showDLblsOverMax val="0"/>
  </c:chart>
  <c:printSettings>
    <c:headerFooter/>
    <c:pageMargins b="0.75" l="0.7" r="0.7" t="0.75" header="0.3" footer="0.3"/>
    <c:pageSetup/>
  </c:printSettings>
  <c:userShapes r:id="rId1"/>
</c:chartSpace>
</file>

<file path=xl/charts/chart11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Effectiveness KPIs</a:t>
            </a:r>
          </a:p>
        </c:rich>
      </c:tx>
      <c:layout>
        <c:manualLayout>
          <c:xMode val="edge"/>
          <c:yMode val="edge"/>
          <c:x val="0.224528164748637"/>
          <c:y val="0.0250391195167779"/>
        </c:manualLayout>
      </c:layout>
      <c:overlay val="0"/>
    </c:title>
    <c:autoTitleDeleted val="0"/>
    <c:plotArea>
      <c:layout>
        <c:manualLayout>
          <c:layoutTarget val="inner"/>
          <c:xMode val="edge"/>
          <c:yMode val="edge"/>
          <c:x val="0.0933782742154643"/>
          <c:y val="0.171655365995917"/>
          <c:w val="0.54927168277988"/>
          <c:h val="0.564216608340624"/>
        </c:manualLayout>
      </c:layout>
      <c:lineChart>
        <c:grouping val="standard"/>
        <c:varyColors val="0"/>
        <c:ser>
          <c:idx val="1"/>
          <c:order val="1"/>
          <c:tx>
            <c:v>Trip requests</c:v>
          </c:tx>
          <c:marker>
            <c:symbol val="none"/>
          </c:marker>
          <c:cat>
            <c:strRef>
              <c:f>Effectiveness!$AD$4:$AO$4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Effectiveness!$AD$6:$AO$6</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0"/>
          <c:order val="0"/>
          <c:tx>
            <c:v>Trips made/trip requests</c:v>
          </c:tx>
          <c:marker>
            <c:symbol val="none"/>
          </c:marker>
          <c:cat>
            <c:strRef>
              <c:f>Effectiveness!$AD$4:$AO$4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Effectiveness!$AD$5:$AO$5</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41012800"/>
        <c:axId val="1041016784"/>
      </c:lineChart>
      <c:catAx>
        <c:axId val="1041012800"/>
        <c:scaling>
          <c:orientation val="minMax"/>
        </c:scaling>
        <c:delete val="0"/>
        <c:axPos val="b"/>
        <c:numFmt formatCode="General" sourceLinked="1"/>
        <c:majorTickMark val="out"/>
        <c:minorTickMark val="none"/>
        <c:tickLblPos val="nextTo"/>
        <c:crossAx val="1041016784"/>
        <c:crosses val="autoZero"/>
        <c:auto val="1"/>
        <c:lblAlgn val="ctr"/>
        <c:lblOffset val="100"/>
        <c:noMultiLvlLbl val="1"/>
      </c:catAx>
      <c:valAx>
        <c:axId val="1041016784"/>
        <c:scaling>
          <c:orientation val="minMax"/>
        </c:scaling>
        <c:delete val="0"/>
        <c:axPos val="l"/>
        <c:majorGridlines/>
        <c:title>
          <c:tx>
            <c:rich>
              <a:bodyPr rot="-5400000" vert="horz"/>
              <a:lstStyle/>
              <a:p>
                <a:pPr>
                  <a:defRPr/>
                </a:pPr>
                <a:r>
                  <a:rPr lang="en-US"/>
                  <a:t>Trip</a:t>
                </a:r>
                <a:r>
                  <a:rPr lang="en-US" baseline="0"/>
                  <a:t> requests</a:t>
                </a:r>
                <a:endParaRPr lang="en-US"/>
              </a:p>
            </c:rich>
          </c:tx>
          <c:overlay val="0"/>
        </c:title>
        <c:numFmt formatCode="General" sourceLinked="1"/>
        <c:majorTickMark val="out"/>
        <c:minorTickMark val="none"/>
        <c:tickLblPos val="nextTo"/>
        <c:crossAx val="1041012800"/>
        <c:crosses val="autoZero"/>
        <c:crossBetween val="between"/>
      </c:valAx>
    </c:plotArea>
    <c:legend>
      <c:legendPos val="r"/>
      <c:layout>
        <c:manualLayout>
          <c:xMode val="edge"/>
          <c:yMode val="edge"/>
          <c:x val="0.695818784736818"/>
          <c:y val="0.589835958005249"/>
          <c:w val="0.304181283147469"/>
          <c:h val="0.1674343832021"/>
        </c:manualLayout>
      </c:layout>
      <c:overlay val="0"/>
    </c:legend>
    <c:plotVisOnly val="1"/>
    <c:dispBlanksAs val="gap"/>
    <c:showDLblsOverMax val="0"/>
  </c:chart>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PIs: S2</a:t>
            </a:r>
          </a:p>
        </c:rich>
      </c:tx>
      <c:layout>
        <c:manualLayout>
          <c:xMode val="edge"/>
          <c:yMode val="edge"/>
          <c:x val="0.356791557305337"/>
          <c:y val="0.0138888888888889"/>
        </c:manualLayout>
      </c:layout>
      <c:overlay val="0"/>
    </c:title>
    <c:autoTitleDeleted val="0"/>
    <c:plotArea>
      <c:layout/>
      <c:lineChart>
        <c:grouping val="standard"/>
        <c:varyColors val="0"/>
        <c:ser>
          <c:idx val="0"/>
          <c:order val="0"/>
          <c:tx>
            <c:v>Staff trained (%) (drivers)</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Safety!$AB$19:$AM$19</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Staff trained (%) (management)</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Safety!$AB$20:$AM$20</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v>Staff trained (%) (rest of staff)</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Safety!$AB$21:$AM$21</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10350768"/>
        <c:axId val="1020643568"/>
      </c:lineChart>
      <c:catAx>
        <c:axId val="1010350768"/>
        <c:scaling>
          <c:orientation val="minMax"/>
        </c:scaling>
        <c:delete val="0"/>
        <c:axPos val="b"/>
        <c:numFmt formatCode="General" sourceLinked="1"/>
        <c:majorTickMark val="out"/>
        <c:minorTickMark val="none"/>
        <c:tickLblPos val="nextTo"/>
        <c:crossAx val="1020643568"/>
        <c:crosses val="autoZero"/>
        <c:auto val="1"/>
        <c:lblAlgn val="ctr"/>
        <c:lblOffset val="100"/>
        <c:noMultiLvlLbl val="1"/>
      </c:catAx>
      <c:valAx>
        <c:axId val="1020643568"/>
        <c:scaling>
          <c:orientation val="minMax"/>
        </c:scaling>
        <c:delete val="0"/>
        <c:axPos val="l"/>
        <c:majorGridlines/>
        <c:numFmt formatCode="0.00%" sourceLinked="0"/>
        <c:majorTickMark val="out"/>
        <c:minorTickMark val="none"/>
        <c:tickLblPos val="nextTo"/>
        <c:crossAx val="1010350768"/>
        <c:crosses val="autoZero"/>
        <c:crossBetween val="between"/>
      </c:valAx>
    </c:plotArea>
    <c:legend>
      <c:legendPos val="r"/>
      <c:layout>
        <c:manualLayout>
          <c:xMode val="edge"/>
          <c:yMode val="edge"/>
          <c:x val="0.653514593732812"/>
          <c:y val="0.561866433362496"/>
          <c:w val="0.318405704429193"/>
          <c:h val="0.418969816272966"/>
        </c:manualLayout>
      </c:layout>
      <c:overlay val="0"/>
    </c:legend>
    <c:plotVisOnly val="1"/>
    <c:dispBlanksAs val="gap"/>
    <c:showDLblsOverMax val="0"/>
  </c:chart>
  <c:printSettings>
    <c:headerFooter/>
    <c:pageMargins b="0.75" l="0.7" r="0.7" t="0.75" header="0.3" footer="0.3"/>
    <c:pageSetup/>
  </c:printSettings>
  <c:userShapes r:id="rId1"/>
</c:chartSpace>
</file>

<file path=xl/charts/chart12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Effectiveness PIs: Ef1, Ef2, </a:t>
            </a:r>
          </a:p>
        </c:rich>
      </c:tx>
      <c:layout>
        <c:manualLayout>
          <c:xMode val="edge"/>
          <c:yMode val="edge"/>
          <c:x val="0.153026394956444"/>
          <c:y val="0.0268338302372398"/>
        </c:manualLayout>
      </c:layout>
      <c:overlay val="0"/>
    </c:title>
    <c:autoTitleDeleted val="0"/>
    <c:plotArea>
      <c:layout/>
      <c:lineChart>
        <c:grouping val="standard"/>
        <c:varyColors val="0"/>
        <c:ser>
          <c:idx val="0"/>
          <c:order val="0"/>
          <c:tx>
            <c:v>Vehicle availability (%)</c:v>
          </c:tx>
          <c:marker>
            <c:symbol val="none"/>
          </c:marker>
          <c:cat>
            <c:strRef>
              <c:f>Effectiveness!$AD$4:$AO$4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Effectiveness!$AD$8:$AO$8</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Vehicle use (%)</c:v>
          </c:tx>
          <c:marker>
            <c:symbol val="none"/>
          </c:marker>
          <c:cat>
            <c:strRef>
              <c:f>Effectiveness!$AD$4:$AO$4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Effectiveness!$AD$9:$AO$9</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41087392"/>
        <c:axId val="1041091408"/>
      </c:lineChart>
      <c:catAx>
        <c:axId val="1041087392"/>
        <c:scaling>
          <c:orientation val="minMax"/>
        </c:scaling>
        <c:delete val="0"/>
        <c:axPos val="b"/>
        <c:numFmt formatCode="General" sourceLinked="1"/>
        <c:majorTickMark val="out"/>
        <c:minorTickMark val="none"/>
        <c:tickLblPos val="nextTo"/>
        <c:crossAx val="1041091408"/>
        <c:crosses val="autoZero"/>
        <c:auto val="1"/>
        <c:lblAlgn val="ctr"/>
        <c:lblOffset val="100"/>
        <c:noMultiLvlLbl val="1"/>
      </c:catAx>
      <c:valAx>
        <c:axId val="1041091408"/>
        <c:scaling>
          <c:orientation val="minMax"/>
        </c:scaling>
        <c:delete val="0"/>
        <c:axPos val="l"/>
        <c:majorGridlines/>
        <c:numFmt formatCode="0.00%" sourceLinked="0"/>
        <c:majorTickMark val="out"/>
        <c:minorTickMark val="none"/>
        <c:tickLblPos val="nextTo"/>
        <c:crossAx val="1041087392"/>
        <c:crosses val="autoZero"/>
        <c:crossBetween val="between"/>
      </c:valAx>
    </c:plotArea>
    <c:legend>
      <c:legendPos val="r"/>
      <c:layout>
        <c:manualLayout>
          <c:xMode val="edge"/>
          <c:yMode val="edge"/>
          <c:x val="0.71673863148663"/>
          <c:y val="0.673169291338583"/>
          <c:w val="0.283261281503715"/>
          <c:h val="0.1674343832021"/>
        </c:manualLayout>
      </c:layout>
      <c:overlay val="0"/>
    </c:legend>
    <c:plotVisOnly val="1"/>
    <c:dispBlanksAs val="gap"/>
    <c:showDLblsOverMax val="0"/>
  </c:chart>
  <c:printSettings>
    <c:headerFooter/>
    <c:pageMargins b="0.75" l="0.7" r="0.7" t="0.75" header="0.3" footer="0.3"/>
    <c:pageSetup/>
  </c:printSettings>
  <c:userShapes r:id="rId1"/>
</c:chartSpace>
</file>

<file path=xl/charts/chart12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Effectiveness PIs: Ef4</a:t>
            </a:r>
            <a:endParaRPr lang="en-US">
              <a:effectLst/>
            </a:endParaRPr>
          </a:p>
        </c:rich>
      </c:tx>
      <c:layout>
        <c:manualLayout>
          <c:xMode val="edge"/>
          <c:yMode val="edge"/>
          <c:x val="0.130878000715027"/>
          <c:y val="0.0484088032685235"/>
        </c:manualLayout>
      </c:layout>
      <c:overlay val="0"/>
    </c:title>
    <c:autoTitleDeleted val="0"/>
    <c:plotArea>
      <c:layout/>
      <c:lineChart>
        <c:grouping val="standard"/>
        <c:varyColors val="0"/>
        <c:ser>
          <c:idx val="0"/>
          <c:order val="0"/>
          <c:tx>
            <c:v>Fatal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Safety!$AB$13:$AM$13</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Injury only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Safety!$AB$14:$AM$14</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v>Damage only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Safety!$AB$15:$AM$15</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41167552"/>
        <c:axId val="1041171728"/>
      </c:lineChart>
      <c:catAx>
        <c:axId val="1041167552"/>
        <c:scaling>
          <c:orientation val="minMax"/>
        </c:scaling>
        <c:delete val="0"/>
        <c:axPos val="b"/>
        <c:numFmt formatCode="General" sourceLinked="1"/>
        <c:majorTickMark val="out"/>
        <c:minorTickMark val="none"/>
        <c:tickLblPos val="nextTo"/>
        <c:crossAx val="1041171728"/>
        <c:crosses val="autoZero"/>
        <c:auto val="1"/>
        <c:lblAlgn val="ctr"/>
        <c:lblOffset val="100"/>
        <c:noMultiLvlLbl val="1"/>
      </c:catAx>
      <c:valAx>
        <c:axId val="1041171728"/>
        <c:scaling>
          <c:orientation val="minMax"/>
        </c:scaling>
        <c:delete val="0"/>
        <c:axPos val="l"/>
        <c:majorGridlines/>
        <c:numFmt formatCode="General" sourceLinked="1"/>
        <c:majorTickMark val="out"/>
        <c:minorTickMark val="none"/>
        <c:tickLblPos val="nextTo"/>
        <c:crossAx val="1041167552"/>
        <c:crosses val="autoZero"/>
        <c:crossBetween val="between"/>
      </c:valAx>
    </c:plotArea>
    <c:legend>
      <c:legendPos val="r"/>
      <c:layout>
        <c:manualLayout>
          <c:xMode val="edge"/>
          <c:yMode val="edge"/>
          <c:x val="0.662304998255505"/>
          <c:y val="0.445165864683581"/>
          <c:w val="0.326788771499152"/>
          <c:h val="0.418969816272966"/>
        </c:manualLayout>
      </c:layout>
      <c:overlay val="0"/>
    </c:legend>
    <c:plotVisOnly val="1"/>
    <c:dispBlanksAs val="gap"/>
    <c:showDLblsOverMax val="0"/>
  </c:chart>
  <c:printSettings>
    <c:headerFooter/>
    <c:pageMargins b="0.75" l="0.7" r="0.7" t="0.75" header="0.3" footer="0.3"/>
    <c:pageSetup/>
  </c:printSettings>
  <c:userShapes r:id="rId1"/>
</c:chartSpace>
</file>

<file path=xl/charts/chart12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Effectiveness PIs: Ef4</a:t>
            </a:r>
            <a:endParaRPr lang="en-US">
              <a:effectLst/>
            </a:endParaRPr>
          </a:p>
        </c:rich>
      </c:tx>
      <c:layout>
        <c:manualLayout>
          <c:xMode val="edge"/>
          <c:yMode val="edge"/>
          <c:x val="0.130878000715027"/>
          <c:y val="0.0484088032685235"/>
        </c:manualLayout>
      </c:layout>
      <c:overlay val="0"/>
    </c:title>
    <c:autoTitleDeleted val="0"/>
    <c:plotArea>
      <c:layout/>
      <c:lineChart>
        <c:grouping val="standard"/>
        <c:varyColors val="0"/>
        <c:ser>
          <c:idx val="0"/>
          <c:order val="0"/>
          <c:tx>
            <c:v>Fatal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Safety!$AB$43:$AM$43</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Injury only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Safety!$AB$44:$AM$44</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v>Damage only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Safety!$AB$45:$AM$45</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42780304"/>
        <c:axId val="1042784480"/>
      </c:lineChart>
      <c:catAx>
        <c:axId val="1042780304"/>
        <c:scaling>
          <c:orientation val="minMax"/>
        </c:scaling>
        <c:delete val="0"/>
        <c:axPos val="b"/>
        <c:numFmt formatCode="General" sourceLinked="1"/>
        <c:majorTickMark val="out"/>
        <c:minorTickMark val="none"/>
        <c:tickLblPos val="nextTo"/>
        <c:crossAx val="1042784480"/>
        <c:crosses val="autoZero"/>
        <c:auto val="1"/>
        <c:lblAlgn val="ctr"/>
        <c:lblOffset val="100"/>
        <c:noMultiLvlLbl val="1"/>
      </c:catAx>
      <c:valAx>
        <c:axId val="1042784480"/>
        <c:scaling>
          <c:orientation val="minMax"/>
        </c:scaling>
        <c:delete val="0"/>
        <c:axPos val="l"/>
        <c:majorGridlines/>
        <c:numFmt formatCode="General" sourceLinked="1"/>
        <c:majorTickMark val="out"/>
        <c:minorTickMark val="none"/>
        <c:tickLblPos val="nextTo"/>
        <c:crossAx val="1042780304"/>
        <c:crosses val="autoZero"/>
        <c:crossBetween val="between"/>
      </c:valAx>
    </c:plotArea>
    <c:legend>
      <c:legendPos val="r"/>
      <c:layout>
        <c:manualLayout>
          <c:xMode val="edge"/>
          <c:yMode val="edge"/>
          <c:x val="0.662304958909752"/>
          <c:y val="0.426647346165063"/>
          <c:w val="0.326727255262138"/>
          <c:h val="0.418969816272966"/>
        </c:manualLayout>
      </c:layout>
      <c:overlay val="0"/>
    </c:legend>
    <c:plotVisOnly val="1"/>
    <c:dispBlanksAs val="gap"/>
    <c:showDLblsOverMax val="0"/>
  </c:chart>
  <c:printSettings>
    <c:headerFooter/>
    <c:pageMargins b="0.75" l="0.7" r="0.7" t="0.75" header="0.3" footer="0.3"/>
    <c:pageSetup/>
  </c:printSettings>
  <c:userShapes r:id="rId1"/>
</c:chartSpace>
</file>

<file path=xl/charts/chart12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Effectiveness PIs: Ef4</a:t>
            </a:r>
            <a:endParaRPr lang="en-US">
              <a:effectLst/>
            </a:endParaRPr>
          </a:p>
        </c:rich>
      </c:tx>
      <c:layout>
        <c:manualLayout>
          <c:xMode val="edge"/>
          <c:yMode val="edge"/>
          <c:x val="0.130878000715027"/>
          <c:y val="0.0484088032685235"/>
        </c:manualLayout>
      </c:layout>
      <c:overlay val="0"/>
    </c:title>
    <c:autoTitleDeleted val="0"/>
    <c:plotArea>
      <c:layout/>
      <c:lineChart>
        <c:grouping val="standard"/>
        <c:varyColors val="0"/>
        <c:ser>
          <c:idx val="0"/>
          <c:order val="0"/>
          <c:tx>
            <c:v>Fatal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Safety!$AB$73:$AM$73</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Injury only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Safety!$AB$74:$AM$74</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v>Damage only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Safety!$AB$75:$AM$75</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42860128"/>
        <c:axId val="1042864304"/>
      </c:lineChart>
      <c:catAx>
        <c:axId val="1042860128"/>
        <c:scaling>
          <c:orientation val="minMax"/>
        </c:scaling>
        <c:delete val="0"/>
        <c:axPos val="b"/>
        <c:numFmt formatCode="General" sourceLinked="1"/>
        <c:majorTickMark val="out"/>
        <c:minorTickMark val="none"/>
        <c:tickLblPos val="nextTo"/>
        <c:crossAx val="1042864304"/>
        <c:crosses val="autoZero"/>
        <c:auto val="1"/>
        <c:lblAlgn val="ctr"/>
        <c:lblOffset val="100"/>
        <c:noMultiLvlLbl val="1"/>
      </c:catAx>
      <c:valAx>
        <c:axId val="1042864304"/>
        <c:scaling>
          <c:orientation val="minMax"/>
        </c:scaling>
        <c:delete val="0"/>
        <c:axPos val="l"/>
        <c:majorGridlines/>
        <c:numFmt formatCode="General" sourceLinked="1"/>
        <c:majorTickMark val="out"/>
        <c:minorTickMark val="none"/>
        <c:tickLblPos val="nextTo"/>
        <c:crossAx val="1042860128"/>
        <c:crosses val="autoZero"/>
        <c:crossBetween val="between"/>
      </c:valAx>
    </c:plotArea>
    <c:legend>
      <c:legendPos val="r"/>
      <c:layout>
        <c:manualLayout>
          <c:xMode val="edge"/>
          <c:yMode val="edge"/>
          <c:x val="0.662305015524817"/>
          <c:y val="0.422017716535433"/>
          <c:w val="0.325946851987178"/>
          <c:h val="0.418969816272966"/>
        </c:manualLayout>
      </c:layout>
      <c:overlay val="0"/>
    </c:legend>
    <c:plotVisOnly val="1"/>
    <c:dispBlanksAs val="gap"/>
    <c:showDLblsOverMax val="0"/>
  </c:chart>
  <c:printSettings>
    <c:headerFooter/>
    <c:pageMargins b="0.75" l="0.7" r="0.7" t="0.75" header="0.3" footer="0.3"/>
    <c:pageSetup/>
  </c:printSettings>
  <c:userShapes r:id="rId1"/>
</c:chartSpace>
</file>

<file path=xl/charts/chart12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Effectiveness PIs: Ef4</a:t>
            </a:r>
            <a:endParaRPr lang="en-US">
              <a:effectLst/>
            </a:endParaRPr>
          </a:p>
        </c:rich>
      </c:tx>
      <c:layout>
        <c:manualLayout>
          <c:xMode val="edge"/>
          <c:yMode val="edge"/>
          <c:x val="0.130878000715027"/>
          <c:y val="0.0484088032685235"/>
        </c:manualLayout>
      </c:layout>
      <c:overlay val="0"/>
    </c:title>
    <c:autoTitleDeleted val="0"/>
    <c:plotArea>
      <c:layout/>
      <c:lineChart>
        <c:grouping val="standard"/>
        <c:varyColors val="0"/>
        <c:ser>
          <c:idx val="0"/>
          <c:order val="0"/>
          <c:tx>
            <c:v>Fatal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Safety!$AB$103:$AM$103</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Injury only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Safety!$AB$104:$AM$104</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v>Damage only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Safety!$AB$105:$AM$105</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42939696"/>
        <c:axId val="1042943872"/>
      </c:lineChart>
      <c:catAx>
        <c:axId val="1042939696"/>
        <c:scaling>
          <c:orientation val="minMax"/>
        </c:scaling>
        <c:delete val="0"/>
        <c:axPos val="b"/>
        <c:numFmt formatCode="General" sourceLinked="1"/>
        <c:majorTickMark val="out"/>
        <c:minorTickMark val="none"/>
        <c:tickLblPos val="nextTo"/>
        <c:crossAx val="1042943872"/>
        <c:crosses val="autoZero"/>
        <c:auto val="1"/>
        <c:lblAlgn val="ctr"/>
        <c:lblOffset val="100"/>
        <c:noMultiLvlLbl val="1"/>
      </c:catAx>
      <c:valAx>
        <c:axId val="1042943872"/>
        <c:scaling>
          <c:orientation val="minMax"/>
        </c:scaling>
        <c:delete val="0"/>
        <c:axPos val="l"/>
        <c:majorGridlines/>
        <c:numFmt formatCode="General" sourceLinked="1"/>
        <c:majorTickMark val="out"/>
        <c:minorTickMark val="none"/>
        <c:tickLblPos val="nextTo"/>
        <c:crossAx val="1042939696"/>
        <c:crosses val="autoZero"/>
        <c:crossBetween val="between"/>
      </c:valAx>
    </c:plotArea>
    <c:legend>
      <c:legendPos val="r"/>
      <c:layout>
        <c:manualLayout>
          <c:xMode val="edge"/>
          <c:yMode val="edge"/>
          <c:x val="0.662304955818526"/>
          <c:y val="0.426647346165063"/>
          <c:w val="0.325946732082826"/>
          <c:h val="0.418969816272966"/>
        </c:manualLayout>
      </c:layout>
      <c:overlay val="0"/>
    </c:legend>
    <c:plotVisOnly val="1"/>
    <c:dispBlanksAs val="gap"/>
    <c:showDLblsOverMax val="0"/>
  </c:chart>
  <c:printSettings>
    <c:headerFooter/>
    <c:pageMargins b="0.75" l="0.7" r="0.7" t="0.75" header="0.3" footer="0.3"/>
    <c:pageSetup/>
  </c:printSettings>
  <c:userShapes r:id="rId1"/>
</c:chartSpace>
</file>

<file path=xl/charts/chart12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Effectiveness KPIs</a:t>
            </a:r>
          </a:p>
        </c:rich>
      </c:tx>
      <c:layout>
        <c:manualLayout>
          <c:xMode val="edge"/>
          <c:yMode val="edge"/>
          <c:x val="0.224528164748637"/>
          <c:y val="0.0250391195167779"/>
        </c:manualLayout>
      </c:layout>
      <c:overlay val="0"/>
    </c:title>
    <c:autoTitleDeleted val="0"/>
    <c:plotArea>
      <c:layout>
        <c:manualLayout>
          <c:layoutTarget val="inner"/>
          <c:xMode val="edge"/>
          <c:yMode val="edge"/>
          <c:x val="0.0933782742154643"/>
          <c:y val="0.171655365995917"/>
          <c:w val="0.54927168277988"/>
          <c:h val="0.564216608340624"/>
        </c:manualLayout>
      </c:layout>
      <c:lineChart>
        <c:grouping val="standard"/>
        <c:varyColors val="0"/>
        <c:ser>
          <c:idx val="1"/>
          <c:order val="1"/>
          <c:tx>
            <c:v>Trip requests</c:v>
          </c:tx>
          <c:marker>
            <c:symbol val="none"/>
          </c:marker>
          <c:cat>
            <c:strRef>
              <c:f>Effectiveness!$AD$4:$AO$4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Effectiveness!$AD$19:$AO$19</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0"/>
          <c:order val="0"/>
          <c:tx>
            <c:v>Trips made/trip requests</c:v>
          </c:tx>
          <c:marker>
            <c:symbol val="none"/>
          </c:marker>
          <c:cat>
            <c:strRef>
              <c:f>Effectiveness!$AD$4:$AO$4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Effectiveness!$AD$18:$AO$18</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43012240"/>
        <c:axId val="1043016224"/>
      </c:lineChart>
      <c:catAx>
        <c:axId val="1043012240"/>
        <c:scaling>
          <c:orientation val="minMax"/>
        </c:scaling>
        <c:delete val="0"/>
        <c:axPos val="b"/>
        <c:numFmt formatCode="General" sourceLinked="1"/>
        <c:majorTickMark val="out"/>
        <c:minorTickMark val="none"/>
        <c:tickLblPos val="nextTo"/>
        <c:crossAx val="1043016224"/>
        <c:crosses val="autoZero"/>
        <c:auto val="1"/>
        <c:lblAlgn val="ctr"/>
        <c:lblOffset val="100"/>
        <c:noMultiLvlLbl val="1"/>
      </c:catAx>
      <c:valAx>
        <c:axId val="1043016224"/>
        <c:scaling>
          <c:orientation val="minMax"/>
        </c:scaling>
        <c:delete val="0"/>
        <c:axPos val="l"/>
        <c:majorGridlines/>
        <c:title>
          <c:tx>
            <c:rich>
              <a:bodyPr rot="-5400000" vert="horz"/>
              <a:lstStyle/>
              <a:p>
                <a:pPr>
                  <a:defRPr/>
                </a:pPr>
                <a:r>
                  <a:rPr lang="en-US"/>
                  <a:t>Trip</a:t>
                </a:r>
                <a:r>
                  <a:rPr lang="en-US" baseline="0"/>
                  <a:t> requests</a:t>
                </a:r>
                <a:endParaRPr lang="en-US"/>
              </a:p>
            </c:rich>
          </c:tx>
          <c:overlay val="0"/>
        </c:title>
        <c:numFmt formatCode="General" sourceLinked="1"/>
        <c:majorTickMark val="out"/>
        <c:minorTickMark val="none"/>
        <c:tickLblPos val="nextTo"/>
        <c:crossAx val="1043012240"/>
        <c:crosses val="autoZero"/>
        <c:crossBetween val="between"/>
      </c:valAx>
    </c:plotArea>
    <c:legend>
      <c:legendPos val="r"/>
      <c:layout>
        <c:manualLayout>
          <c:xMode val="edge"/>
          <c:yMode val="edge"/>
          <c:x val="0.695818784736818"/>
          <c:y val="0.589835958005249"/>
          <c:w val="0.304181283147469"/>
          <c:h val="0.1674343832021"/>
        </c:manualLayout>
      </c:layout>
      <c:overlay val="0"/>
    </c:legend>
    <c:plotVisOnly val="1"/>
    <c:dispBlanksAs val="gap"/>
    <c:showDLblsOverMax val="0"/>
  </c:chart>
  <c:printSettings>
    <c:headerFooter/>
    <c:pageMargins b="0.75" l="0.7" r="0.7" t="0.75" header="0.3" footer="0.3"/>
    <c:pageSetup/>
  </c:printSettings>
  <c:userShapes r:id="rId1"/>
</c:chartSpace>
</file>

<file path=xl/charts/chart12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Effectiveness KPIs</a:t>
            </a:r>
          </a:p>
        </c:rich>
      </c:tx>
      <c:layout>
        <c:manualLayout>
          <c:xMode val="edge"/>
          <c:yMode val="edge"/>
          <c:x val="0.224528164748637"/>
          <c:y val="0.0250391195167779"/>
        </c:manualLayout>
      </c:layout>
      <c:overlay val="0"/>
    </c:title>
    <c:autoTitleDeleted val="0"/>
    <c:plotArea>
      <c:layout>
        <c:manualLayout>
          <c:layoutTarget val="inner"/>
          <c:xMode val="edge"/>
          <c:yMode val="edge"/>
          <c:x val="0.0933782742154643"/>
          <c:y val="0.171655365995917"/>
          <c:w val="0.54927168277988"/>
          <c:h val="0.564216608340624"/>
        </c:manualLayout>
      </c:layout>
      <c:lineChart>
        <c:grouping val="standard"/>
        <c:varyColors val="0"/>
        <c:ser>
          <c:idx val="1"/>
          <c:order val="1"/>
          <c:tx>
            <c:v>Trip requests</c:v>
          </c:tx>
          <c:marker>
            <c:symbol val="none"/>
          </c:marker>
          <c:cat>
            <c:strRef>
              <c:f>Effectiveness!$AD$4:$AO$4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Effectiveness!$AD$32:$AO$32</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0"/>
          <c:order val="0"/>
          <c:tx>
            <c:v>Trips made/trip requests</c:v>
          </c:tx>
          <c:marker>
            <c:symbol val="none"/>
          </c:marker>
          <c:cat>
            <c:strRef>
              <c:f>Effectiveness!$AD$4:$AO$4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Effectiveness!$AD$31:$AO$31</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43087344"/>
        <c:axId val="1043091328"/>
      </c:lineChart>
      <c:catAx>
        <c:axId val="1043087344"/>
        <c:scaling>
          <c:orientation val="minMax"/>
        </c:scaling>
        <c:delete val="0"/>
        <c:axPos val="b"/>
        <c:numFmt formatCode="General" sourceLinked="1"/>
        <c:majorTickMark val="out"/>
        <c:minorTickMark val="none"/>
        <c:tickLblPos val="nextTo"/>
        <c:crossAx val="1043091328"/>
        <c:crosses val="autoZero"/>
        <c:auto val="1"/>
        <c:lblAlgn val="ctr"/>
        <c:lblOffset val="100"/>
        <c:noMultiLvlLbl val="1"/>
      </c:catAx>
      <c:valAx>
        <c:axId val="1043091328"/>
        <c:scaling>
          <c:orientation val="minMax"/>
        </c:scaling>
        <c:delete val="0"/>
        <c:axPos val="l"/>
        <c:majorGridlines/>
        <c:title>
          <c:tx>
            <c:rich>
              <a:bodyPr rot="-5400000" vert="horz"/>
              <a:lstStyle/>
              <a:p>
                <a:pPr>
                  <a:defRPr/>
                </a:pPr>
                <a:r>
                  <a:rPr lang="en-US"/>
                  <a:t>Trip</a:t>
                </a:r>
                <a:r>
                  <a:rPr lang="en-US" baseline="0"/>
                  <a:t> requests</a:t>
                </a:r>
                <a:endParaRPr lang="en-US"/>
              </a:p>
            </c:rich>
          </c:tx>
          <c:overlay val="0"/>
        </c:title>
        <c:numFmt formatCode="General" sourceLinked="1"/>
        <c:majorTickMark val="out"/>
        <c:minorTickMark val="none"/>
        <c:tickLblPos val="nextTo"/>
        <c:crossAx val="1043087344"/>
        <c:crosses val="autoZero"/>
        <c:crossBetween val="between"/>
      </c:valAx>
    </c:plotArea>
    <c:legend>
      <c:legendPos val="r"/>
      <c:layout>
        <c:manualLayout>
          <c:xMode val="edge"/>
          <c:yMode val="edge"/>
          <c:x val="0.695818784736818"/>
          <c:y val="0.589835958005249"/>
          <c:w val="0.304181154019739"/>
          <c:h val="0.1674343832021"/>
        </c:manualLayout>
      </c:layout>
      <c:overlay val="0"/>
    </c:legend>
    <c:plotVisOnly val="1"/>
    <c:dispBlanksAs val="gap"/>
    <c:showDLblsOverMax val="0"/>
  </c:chart>
  <c:printSettings>
    <c:headerFooter/>
    <c:pageMargins b="0.75" l="0.7" r="0.7" t="0.75" header="0.3" footer="0.3"/>
    <c:pageSetup/>
  </c:printSettings>
  <c:userShapes r:id="rId1"/>
</c:chartSpace>
</file>

<file path=xl/charts/chart12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Effectiveness KPIs</a:t>
            </a:r>
          </a:p>
        </c:rich>
      </c:tx>
      <c:layout>
        <c:manualLayout>
          <c:xMode val="edge"/>
          <c:yMode val="edge"/>
          <c:x val="0.224528164748637"/>
          <c:y val="0.0250391195167779"/>
        </c:manualLayout>
      </c:layout>
      <c:overlay val="0"/>
    </c:title>
    <c:autoTitleDeleted val="0"/>
    <c:plotArea>
      <c:layout>
        <c:manualLayout>
          <c:layoutTarget val="inner"/>
          <c:xMode val="edge"/>
          <c:yMode val="edge"/>
          <c:x val="0.0933782742154643"/>
          <c:y val="0.171655365995917"/>
          <c:w val="0.54927168277988"/>
          <c:h val="0.564216608340624"/>
        </c:manualLayout>
      </c:layout>
      <c:lineChart>
        <c:grouping val="standard"/>
        <c:varyColors val="0"/>
        <c:ser>
          <c:idx val="1"/>
          <c:order val="1"/>
          <c:tx>
            <c:v>Trip requests</c:v>
          </c:tx>
          <c:marker>
            <c:symbol val="none"/>
          </c:marker>
          <c:cat>
            <c:strRef>
              <c:f>Effectiveness!$AD$4:$AO$4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Effectiveness!$AD$45:$AO$45</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0"/>
          <c:order val="0"/>
          <c:tx>
            <c:v>Trips made/trip requests</c:v>
          </c:tx>
          <c:marker>
            <c:symbol val="none"/>
          </c:marker>
          <c:cat>
            <c:strRef>
              <c:f>Effectiveness!$AD$4:$AO$4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Effectiveness!$AD$44:$AO$44</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43351184"/>
        <c:axId val="1043355168"/>
      </c:lineChart>
      <c:catAx>
        <c:axId val="1043351184"/>
        <c:scaling>
          <c:orientation val="minMax"/>
        </c:scaling>
        <c:delete val="0"/>
        <c:axPos val="b"/>
        <c:numFmt formatCode="General" sourceLinked="1"/>
        <c:majorTickMark val="out"/>
        <c:minorTickMark val="none"/>
        <c:tickLblPos val="nextTo"/>
        <c:crossAx val="1043355168"/>
        <c:crosses val="autoZero"/>
        <c:auto val="1"/>
        <c:lblAlgn val="ctr"/>
        <c:lblOffset val="100"/>
        <c:noMultiLvlLbl val="1"/>
      </c:catAx>
      <c:valAx>
        <c:axId val="1043355168"/>
        <c:scaling>
          <c:orientation val="minMax"/>
        </c:scaling>
        <c:delete val="0"/>
        <c:axPos val="l"/>
        <c:majorGridlines/>
        <c:title>
          <c:tx>
            <c:rich>
              <a:bodyPr rot="-5400000" vert="horz"/>
              <a:lstStyle/>
              <a:p>
                <a:pPr>
                  <a:defRPr/>
                </a:pPr>
                <a:r>
                  <a:rPr lang="en-US"/>
                  <a:t>Trip</a:t>
                </a:r>
                <a:r>
                  <a:rPr lang="en-US" baseline="0"/>
                  <a:t> requests</a:t>
                </a:r>
                <a:endParaRPr lang="en-US"/>
              </a:p>
            </c:rich>
          </c:tx>
          <c:overlay val="0"/>
        </c:title>
        <c:numFmt formatCode="General" sourceLinked="1"/>
        <c:majorTickMark val="out"/>
        <c:minorTickMark val="none"/>
        <c:tickLblPos val="nextTo"/>
        <c:crossAx val="1043351184"/>
        <c:crosses val="autoZero"/>
        <c:crossBetween val="between"/>
      </c:valAx>
    </c:plotArea>
    <c:legend>
      <c:legendPos val="r"/>
      <c:layout>
        <c:manualLayout>
          <c:xMode val="edge"/>
          <c:yMode val="edge"/>
          <c:x val="0.695818784736818"/>
          <c:y val="0.589835958005249"/>
          <c:w val="0.304181200917756"/>
          <c:h val="0.1674343832021"/>
        </c:manualLayout>
      </c:layout>
      <c:overlay val="0"/>
    </c:legend>
    <c:plotVisOnly val="1"/>
    <c:dispBlanksAs val="gap"/>
    <c:showDLblsOverMax val="0"/>
  </c:chart>
  <c:printSettings>
    <c:headerFooter/>
    <c:pageMargins b="0.75" l="0.7" r="0.7" t="0.75" header="0.3" footer="0.3"/>
    <c:pageSetup/>
  </c:printSettings>
  <c:userShapes r:id="rId1"/>
</c:chartSpace>
</file>

<file path=xl/charts/chart12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Effectiveness PIs: Ef1, Ef2, </a:t>
            </a:r>
          </a:p>
        </c:rich>
      </c:tx>
      <c:layout>
        <c:manualLayout>
          <c:xMode val="edge"/>
          <c:yMode val="edge"/>
          <c:x val="0.153026394956444"/>
          <c:y val="0.0268338302372398"/>
        </c:manualLayout>
      </c:layout>
      <c:overlay val="0"/>
    </c:title>
    <c:autoTitleDeleted val="0"/>
    <c:plotArea>
      <c:layout/>
      <c:lineChart>
        <c:grouping val="standard"/>
        <c:varyColors val="0"/>
        <c:ser>
          <c:idx val="0"/>
          <c:order val="0"/>
          <c:tx>
            <c:v>Vehicle availability (%)</c:v>
          </c:tx>
          <c:marker>
            <c:symbol val="none"/>
          </c:marker>
          <c:cat>
            <c:strRef>
              <c:f>Effectiveness!$AD$4:$AO$4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Effectiveness!$AD$21:$AO$21</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Vehicle use (%)</c:v>
          </c:tx>
          <c:marker>
            <c:symbol val="none"/>
          </c:marker>
          <c:cat>
            <c:strRef>
              <c:f>Effectiveness!$AD$4:$AO$4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Effectiveness!$AD$22:$AO$22</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43424048"/>
        <c:axId val="1043428064"/>
      </c:lineChart>
      <c:catAx>
        <c:axId val="1043424048"/>
        <c:scaling>
          <c:orientation val="minMax"/>
        </c:scaling>
        <c:delete val="0"/>
        <c:axPos val="b"/>
        <c:numFmt formatCode="General" sourceLinked="1"/>
        <c:majorTickMark val="out"/>
        <c:minorTickMark val="none"/>
        <c:tickLblPos val="nextTo"/>
        <c:crossAx val="1043428064"/>
        <c:crosses val="autoZero"/>
        <c:auto val="1"/>
        <c:lblAlgn val="ctr"/>
        <c:lblOffset val="100"/>
        <c:noMultiLvlLbl val="1"/>
      </c:catAx>
      <c:valAx>
        <c:axId val="1043428064"/>
        <c:scaling>
          <c:orientation val="minMax"/>
        </c:scaling>
        <c:delete val="0"/>
        <c:axPos val="l"/>
        <c:majorGridlines/>
        <c:numFmt formatCode="0.00%" sourceLinked="0"/>
        <c:majorTickMark val="out"/>
        <c:minorTickMark val="none"/>
        <c:tickLblPos val="nextTo"/>
        <c:crossAx val="1043424048"/>
        <c:crosses val="autoZero"/>
        <c:crossBetween val="between"/>
      </c:valAx>
    </c:plotArea>
    <c:legend>
      <c:legendPos val="r"/>
      <c:layout>
        <c:manualLayout>
          <c:xMode val="edge"/>
          <c:yMode val="edge"/>
          <c:x val="0.71673863148663"/>
          <c:y val="0.673169291338583"/>
          <c:w val="0.283261281503715"/>
          <c:h val="0.1674343832021"/>
        </c:manualLayout>
      </c:layout>
      <c:overlay val="0"/>
    </c:legend>
    <c:plotVisOnly val="1"/>
    <c:dispBlanksAs val="gap"/>
    <c:showDLblsOverMax val="0"/>
  </c:chart>
  <c:printSettings>
    <c:headerFooter/>
    <c:pageMargins b="0.75" l="0.7" r="0.7" t="0.75" header="0.3" footer="0.3"/>
    <c:pageSetup/>
  </c:printSettings>
  <c:userShapes r:id="rId1"/>
</c:chartSpace>
</file>

<file path=xl/charts/chart12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Effectiveness PIs: Ef1, Ef2, </a:t>
            </a:r>
          </a:p>
        </c:rich>
      </c:tx>
      <c:layout>
        <c:manualLayout>
          <c:xMode val="edge"/>
          <c:yMode val="edge"/>
          <c:x val="0.153026394956444"/>
          <c:y val="0.0268338302372398"/>
        </c:manualLayout>
      </c:layout>
      <c:overlay val="0"/>
    </c:title>
    <c:autoTitleDeleted val="0"/>
    <c:plotArea>
      <c:layout/>
      <c:lineChart>
        <c:grouping val="standard"/>
        <c:varyColors val="0"/>
        <c:ser>
          <c:idx val="0"/>
          <c:order val="0"/>
          <c:tx>
            <c:v>Vehicle availability (%)</c:v>
          </c:tx>
          <c:marker>
            <c:symbol val="none"/>
          </c:marker>
          <c:cat>
            <c:strRef>
              <c:f>Effectiveness!$AD$4:$AO$4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Effectiveness!$AD$34:$AO$34</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Vehicle use (%)</c:v>
          </c:tx>
          <c:marker>
            <c:symbol val="none"/>
          </c:marker>
          <c:cat>
            <c:strRef>
              <c:f>Effectiveness!$AD$4:$AO$4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Effectiveness!$AD$35:$AO$35</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43115840"/>
        <c:axId val="1043119856"/>
      </c:lineChart>
      <c:catAx>
        <c:axId val="1043115840"/>
        <c:scaling>
          <c:orientation val="minMax"/>
        </c:scaling>
        <c:delete val="0"/>
        <c:axPos val="b"/>
        <c:numFmt formatCode="General" sourceLinked="1"/>
        <c:majorTickMark val="out"/>
        <c:minorTickMark val="none"/>
        <c:tickLblPos val="nextTo"/>
        <c:crossAx val="1043119856"/>
        <c:crosses val="autoZero"/>
        <c:auto val="1"/>
        <c:lblAlgn val="ctr"/>
        <c:lblOffset val="100"/>
        <c:noMultiLvlLbl val="1"/>
      </c:catAx>
      <c:valAx>
        <c:axId val="1043119856"/>
        <c:scaling>
          <c:orientation val="minMax"/>
        </c:scaling>
        <c:delete val="0"/>
        <c:axPos val="l"/>
        <c:majorGridlines/>
        <c:numFmt formatCode="0.00%" sourceLinked="0"/>
        <c:majorTickMark val="out"/>
        <c:minorTickMark val="none"/>
        <c:tickLblPos val="nextTo"/>
        <c:crossAx val="1043115840"/>
        <c:crosses val="autoZero"/>
        <c:crossBetween val="between"/>
      </c:valAx>
    </c:plotArea>
    <c:legend>
      <c:legendPos val="r"/>
      <c:layout>
        <c:manualLayout>
          <c:xMode val="edge"/>
          <c:yMode val="edge"/>
          <c:x val="0.71673863148663"/>
          <c:y val="0.673169291338583"/>
          <c:w val="0.283261334008532"/>
          <c:h val="0.1674343832021"/>
        </c:manualLayout>
      </c:layout>
      <c:overlay val="0"/>
    </c:legend>
    <c:plotVisOnly val="1"/>
    <c:dispBlanksAs val="gap"/>
    <c:showDLblsOverMax val="0"/>
  </c:chart>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PIs: S3</a:t>
            </a:r>
          </a:p>
        </c:rich>
      </c:tx>
      <c:layout>
        <c:manualLayout>
          <c:xMode val="edge"/>
          <c:yMode val="edge"/>
          <c:x val="0.356791557305337"/>
          <c:y val="0.0138888888888889"/>
        </c:manualLayout>
      </c:layout>
      <c:overlay val="0"/>
    </c:title>
    <c:autoTitleDeleted val="0"/>
    <c:plotArea>
      <c:layout/>
      <c:lineChart>
        <c:grouping val="standard"/>
        <c:varyColors val="0"/>
        <c:ser>
          <c:idx val="0"/>
          <c:order val="0"/>
          <c:tx>
            <c:v>Training hours per driver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Safety!$AB$22:$AL$22</c:f>
              <c:numCache>
                <c:formatCode>General</c:formatCode>
                <c:ptCount val="11"/>
                <c:pt idx="0">
                  <c:v>0.0</c:v>
                </c:pt>
                <c:pt idx="1">
                  <c:v>0.0</c:v>
                </c:pt>
                <c:pt idx="2">
                  <c:v>0.0</c:v>
                </c:pt>
                <c:pt idx="3">
                  <c:v>0.0</c:v>
                </c:pt>
                <c:pt idx="4">
                  <c:v>0.0</c:v>
                </c:pt>
                <c:pt idx="5">
                  <c:v>0.0</c:v>
                </c:pt>
                <c:pt idx="6">
                  <c:v>0.0</c:v>
                </c:pt>
                <c:pt idx="7">
                  <c:v>0.0</c:v>
                </c:pt>
                <c:pt idx="8">
                  <c:v>0.0</c:v>
                </c:pt>
                <c:pt idx="9">
                  <c:v>0.0</c:v>
                </c:pt>
                <c:pt idx="10">
                  <c:v>0.0</c:v>
                </c:pt>
              </c:numCache>
            </c:numRef>
          </c:val>
          <c:smooth val="0"/>
        </c:ser>
        <c:ser>
          <c:idx val="1"/>
          <c:order val="1"/>
          <c:tx>
            <c:v>Training hours per management staff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Safety!$AB$23:$AM$23</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v>Training hours per rest of staff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Safety!$AB$24:$AM$24</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10682176"/>
        <c:axId val="1015331104"/>
      </c:lineChart>
      <c:catAx>
        <c:axId val="1010682176"/>
        <c:scaling>
          <c:orientation val="minMax"/>
        </c:scaling>
        <c:delete val="0"/>
        <c:axPos val="b"/>
        <c:numFmt formatCode="General" sourceLinked="1"/>
        <c:majorTickMark val="out"/>
        <c:minorTickMark val="none"/>
        <c:tickLblPos val="nextTo"/>
        <c:crossAx val="1015331104"/>
        <c:crosses val="autoZero"/>
        <c:auto val="1"/>
        <c:lblAlgn val="ctr"/>
        <c:lblOffset val="100"/>
        <c:noMultiLvlLbl val="1"/>
      </c:catAx>
      <c:valAx>
        <c:axId val="1015331104"/>
        <c:scaling>
          <c:orientation val="minMax"/>
        </c:scaling>
        <c:delete val="0"/>
        <c:axPos val="l"/>
        <c:majorGridlines/>
        <c:numFmt formatCode="General" sourceLinked="1"/>
        <c:majorTickMark val="out"/>
        <c:minorTickMark val="none"/>
        <c:tickLblPos val="nextTo"/>
        <c:crossAx val="1010682176"/>
        <c:crosses val="autoZero"/>
        <c:crossBetween val="between"/>
      </c:valAx>
    </c:plotArea>
    <c:legend>
      <c:legendPos val="r"/>
      <c:layout>
        <c:manualLayout>
          <c:xMode val="edge"/>
          <c:yMode val="edge"/>
          <c:x val="0.648460956401651"/>
          <c:y val="0.491846019247594"/>
          <c:w val="0.334602159982523"/>
          <c:h val="0.508153980752406"/>
        </c:manualLayout>
      </c:layout>
      <c:overlay val="0"/>
    </c:legend>
    <c:plotVisOnly val="1"/>
    <c:dispBlanksAs val="gap"/>
    <c:showDLblsOverMax val="0"/>
  </c:chart>
  <c:printSettings>
    <c:headerFooter/>
    <c:pageMargins b="0.75" l="0.7" r="0.7" t="0.75" header="0.3" footer="0.3"/>
    <c:pageSetup/>
  </c:printSettings>
  <c:userShapes r:id="rId1"/>
</c:chartSpace>
</file>

<file path=xl/charts/chart13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Effectiveness PIs: Ef1, Ef2, </a:t>
            </a:r>
          </a:p>
        </c:rich>
      </c:tx>
      <c:layout>
        <c:manualLayout>
          <c:xMode val="edge"/>
          <c:yMode val="edge"/>
          <c:x val="0.153026394956444"/>
          <c:y val="0.0268338302372398"/>
        </c:manualLayout>
      </c:layout>
      <c:overlay val="0"/>
    </c:title>
    <c:autoTitleDeleted val="0"/>
    <c:plotArea>
      <c:layout/>
      <c:lineChart>
        <c:grouping val="standard"/>
        <c:varyColors val="0"/>
        <c:ser>
          <c:idx val="0"/>
          <c:order val="0"/>
          <c:tx>
            <c:v>Vehicle availability (%)</c:v>
          </c:tx>
          <c:marker>
            <c:symbol val="none"/>
          </c:marker>
          <c:cat>
            <c:strRef>
              <c:f>Effectiveness!$AD$4:$AO$4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Effectiveness!$AD$47:$AO$47</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Vehicle use (%)</c:v>
          </c:tx>
          <c:marker>
            <c:symbol val="none"/>
          </c:marker>
          <c:cat>
            <c:strRef>
              <c:f>Effectiveness!$AD$4:$AO$4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Effectiveness!$AD$48:$AO$48</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43195856"/>
        <c:axId val="1043199872"/>
      </c:lineChart>
      <c:catAx>
        <c:axId val="1043195856"/>
        <c:scaling>
          <c:orientation val="minMax"/>
        </c:scaling>
        <c:delete val="0"/>
        <c:axPos val="b"/>
        <c:numFmt formatCode="General" sourceLinked="1"/>
        <c:majorTickMark val="out"/>
        <c:minorTickMark val="none"/>
        <c:tickLblPos val="nextTo"/>
        <c:crossAx val="1043199872"/>
        <c:crosses val="autoZero"/>
        <c:auto val="1"/>
        <c:lblAlgn val="ctr"/>
        <c:lblOffset val="100"/>
        <c:noMultiLvlLbl val="1"/>
      </c:catAx>
      <c:valAx>
        <c:axId val="1043199872"/>
        <c:scaling>
          <c:orientation val="minMax"/>
        </c:scaling>
        <c:delete val="0"/>
        <c:axPos val="l"/>
        <c:majorGridlines/>
        <c:numFmt formatCode="0.00%" sourceLinked="0"/>
        <c:majorTickMark val="out"/>
        <c:minorTickMark val="none"/>
        <c:tickLblPos val="nextTo"/>
        <c:crossAx val="1043195856"/>
        <c:crosses val="autoZero"/>
        <c:crossBetween val="between"/>
      </c:valAx>
    </c:plotArea>
    <c:legend>
      <c:legendPos val="r"/>
      <c:layout>
        <c:manualLayout>
          <c:xMode val="edge"/>
          <c:yMode val="edge"/>
          <c:x val="0.71673863148663"/>
          <c:y val="0.673169291338583"/>
          <c:w val="0.283261466861935"/>
          <c:h val="0.1674343832021"/>
        </c:manualLayout>
      </c:layout>
      <c:overlay val="0"/>
    </c:legend>
    <c:plotVisOnly val="1"/>
    <c:dispBlanksAs val="gap"/>
    <c:showDLblsOverMax val="0"/>
  </c:chart>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PIs: S4, S5</a:t>
            </a:r>
          </a:p>
        </c:rich>
      </c:tx>
      <c:layout>
        <c:manualLayout>
          <c:xMode val="edge"/>
          <c:yMode val="edge"/>
          <c:x val="0.356791557305337"/>
          <c:y val="0.0138888888888889"/>
        </c:manualLayout>
      </c:layout>
      <c:overlay val="0"/>
    </c:title>
    <c:autoTitleDeleted val="0"/>
    <c:plotArea>
      <c:layout/>
      <c:lineChart>
        <c:grouping val="standard"/>
        <c:varyColors val="0"/>
        <c:ser>
          <c:idx val="0"/>
          <c:order val="0"/>
          <c:tx>
            <c:v>Average working hours per driver per day</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Safety!$AB$25:$AM$25</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Average night driving hours per driver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Safety!$AB$26:$AM$26</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18703696"/>
        <c:axId val="1018990272"/>
      </c:lineChart>
      <c:catAx>
        <c:axId val="1018703696"/>
        <c:scaling>
          <c:orientation val="minMax"/>
        </c:scaling>
        <c:delete val="0"/>
        <c:axPos val="b"/>
        <c:numFmt formatCode="General" sourceLinked="1"/>
        <c:majorTickMark val="out"/>
        <c:minorTickMark val="none"/>
        <c:tickLblPos val="nextTo"/>
        <c:crossAx val="1018990272"/>
        <c:crosses val="autoZero"/>
        <c:auto val="1"/>
        <c:lblAlgn val="ctr"/>
        <c:lblOffset val="100"/>
        <c:noMultiLvlLbl val="1"/>
      </c:catAx>
      <c:valAx>
        <c:axId val="1018990272"/>
        <c:scaling>
          <c:orientation val="minMax"/>
        </c:scaling>
        <c:delete val="0"/>
        <c:axPos val="l"/>
        <c:majorGridlines/>
        <c:numFmt formatCode="General" sourceLinked="1"/>
        <c:majorTickMark val="out"/>
        <c:minorTickMark val="none"/>
        <c:tickLblPos val="nextTo"/>
        <c:crossAx val="1018703696"/>
        <c:crosses val="autoZero"/>
        <c:crossBetween val="between"/>
      </c:valAx>
    </c:plotArea>
    <c:legend>
      <c:legendPos val="r"/>
      <c:layout>
        <c:manualLayout>
          <c:xMode val="edge"/>
          <c:yMode val="edge"/>
          <c:x val="0.652777319533057"/>
          <c:y val="0.603340988626422"/>
          <c:w val="0.340558306481465"/>
          <c:h val="0.279313210848644"/>
        </c:manualLayout>
      </c:layout>
      <c:overlay val="0"/>
    </c:legend>
    <c:plotVisOnly val="1"/>
    <c:dispBlanksAs val="gap"/>
    <c:showDLblsOverMax val="0"/>
  </c:chart>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PIs: S6, S7</a:t>
            </a:r>
          </a:p>
        </c:rich>
      </c:tx>
      <c:layout>
        <c:manualLayout>
          <c:xMode val="edge"/>
          <c:yMode val="edge"/>
          <c:x val="0.356791557305337"/>
          <c:y val="0.0138888888888889"/>
        </c:manualLayout>
      </c:layout>
      <c:overlay val="0"/>
    </c:title>
    <c:autoTitleDeleted val="0"/>
    <c:plotArea>
      <c:layout/>
      <c:lineChart>
        <c:grouping val="standard"/>
        <c:varyColors val="0"/>
        <c:ser>
          <c:idx val="0"/>
          <c:order val="0"/>
          <c:tx>
            <c:v>Average km per driver per day</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Safety!$AB$27:$AM$27</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Number of kms per speed violation occurences</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Safety!$AB$28:$AM$28</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08999008"/>
        <c:axId val="1008035376"/>
      </c:lineChart>
      <c:catAx>
        <c:axId val="1008999008"/>
        <c:scaling>
          <c:orientation val="minMax"/>
        </c:scaling>
        <c:delete val="0"/>
        <c:axPos val="b"/>
        <c:numFmt formatCode="General" sourceLinked="1"/>
        <c:majorTickMark val="out"/>
        <c:minorTickMark val="none"/>
        <c:tickLblPos val="nextTo"/>
        <c:crossAx val="1008035376"/>
        <c:crosses val="autoZero"/>
        <c:auto val="1"/>
        <c:lblAlgn val="ctr"/>
        <c:lblOffset val="100"/>
        <c:noMultiLvlLbl val="1"/>
      </c:catAx>
      <c:valAx>
        <c:axId val="1008035376"/>
        <c:scaling>
          <c:orientation val="minMax"/>
        </c:scaling>
        <c:delete val="0"/>
        <c:axPos val="l"/>
        <c:majorGridlines/>
        <c:numFmt formatCode="General" sourceLinked="1"/>
        <c:majorTickMark val="out"/>
        <c:minorTickMark val="none"/>
        <c:tickLblPos val="nextTo"/>
        <c:crossAx val="1008999008"/>
        <c:crosses val="autoZero"/>
        <c:crossBetween val="between"/>
      </c:valAx>
    </c:plotArea>
    <c:legend>
      <c:legendPos val="r"/>
      <c:layout>
        <c:manualLayout>
          <c:xMode val="edge"/>
          <c:yMode val="edge"/>
          <c:x val="0.662380228529124"/>
          <c:y val="0.714835958005249"/>
          <c:w val="0.328123957024874"/>
          <c:h val="0.279313210848644"/>
        </c:manualLayout>
      </c:layout>
      <c:overlay val="0"/>
    </c:legend>
    <c:plotVisOnly val="1"/>
    <c:dispBlanksAs val="gap"/>
    <c:showDLblsOverMax val="0"/>
  </c:chart>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PIs: S8</a:t>
            </a:r>
          </a:p>
        </c:rich>
      </c:tx>
      <c:layout>
        <c:manualLayout>
          <c:xMode val="edge"/>
          <c:yMode val="edge"/>
          <c:x val="0.356791557305337"/>
          <c:y val="0.0138888888888889"/>
        </c:manualLayout>
      </c:layout>
      <c:overlay val="0"/>
    </c:title>
    <c:autoTitleDeleted val="0"/>
    <c:plotArea>
      <c:layout/>
      <c:lineChart>
        <c:grouping val="standard"/>
        <c:varyColors val="0"/>
        <c:ser>
          <c:idx val="0"/>
          <c:order val="0"/>
          <c:tx>
            <c:v>Number of traffic fines per driver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Safety!$AB$29:$AM$29</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13876048"/>
        <c:axId val="1013679344"/>
      </c:lineChart>
      <c:catAx>
        <c:axId val="1013876048"/>
        <c:scaling>
          <c:orientation val="minMax"/>
        </c:scaling>
        <c:delete val="0"/>
        <c:axPos val="b"/>
        <c:numFmt formatCode="General" sourceLinked="1"/>
        <c:majorTickMark val="out"/>
        <c:minorTickMark val="none"/>
        <c:tickLblPos val="nextTo"/>
        <c:crossAx val="1013679344"/>
        <c:crosses val="autoZero"/>
        <c:auto val="1"/>
        <c:lblAlgn val="ctr"/>
        <c:lblOffset val="100"/>
        <c:noMultiLvlLbl val="1"/>
      </c:catAx>
      <c:valAx>
        <c:axId val="1013679344"/>
        <c:scaling>
          <c:orientation val="minMax"/>
        </c:scaling>
        <c:delete val="0"/>
        <c:axPos val="l"/>
        <c:majorGridlines/>
        <c:numFmt formatCode="General" sourceLinked="1"/>
        <c:majorTickMark val="out"/>
        <c:minorTickMark val="none"/>
        <c:tickLblPos val="nextTo"/>
        <c:crossAx val="1013876048"/>
        <c:crosses val="autoZero"/>
        <c:crossBetween val="between"/>
      </c:valAx>
    </c:plotArea>
    <c:legend>
      <c:legendPos val="r"/>
      <c:layout>
        <c:manualLayout>
          <c:xMode val="edge"/>
          <c:yMode val="edge"/>
          <c:x val="0.700205522989447"/>
          <c:y val="0.70094706911636"/>
          <c:w val="0.299794437783923"/>
          <c:h val="0.144306480920654"/>
        </c:manualLayout>
      </c:layout>
      <c:overlay val="0"/>
    </c:legend>
    <c:plotVisOnly val="1"/>
    <c:dispBlanksAs val="gap"/>
    <c:showDLblsOverMax val="0"/>
  </c:chart>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KPIs: KPIS1.1</a:t>
            </a:r>
          </a:p>
        </c:rich>
      </c:tx>
      <c:layout>
        <c:manualLayout>
          <c:xMode val="edge"/>
          <c:yMode val="edge"/>
          <c:x val="0.236956152115456"/>
          <c:y val="0.0462962962962963"/>
        </c:manualLayout>
      </c:layout>
      <c:overlay val="0"/>
    </c:title>
    <c:autoTitleDeleted val="0"/>
    <c:plotArea>
      <c:layout>
        <c:manualLayout>
          <c:layoutTarget val="inner"/>
          <c:xMode val="edge"/>
          <c:yMode val="edge"/>
          <c:x val="0.0655427350884875"/>
          <c:y val="0.194803514144065"/>
          <c:w val="0.655944326990199"/>
          <c:h val="0.554296806649169"/>
        </c:manualLayout>
      </c:layout>
      <c:lineChart>
        <c:grouping val="standard"/>
        <c:varyColors val="0"/>
        <c:ser>
          <c:idx val="2"/>
          <c:order val="0"/>
          <c:tx>
            <c:v>Km/fatal accidents</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Safety!$AB$10:$AM$10</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21732688"/>
        <c:axId val="1019158096"/>
      </c:lineChart>
      <c:catAx>
        <c:axId val="1021732688"/>
        <c:scaling>
          <c:orientation val="minMax"/>
        </c:scaling>
        <c:delete val="0"/>
        <c:axPos val="b"/>
        <c:numFmt formatCode="General" sourceLinked="1"/>
        <c:majorTickMark val="out"/>
        <c:minorTickMark val="none"/>
        <c:tickLblPos val="nextTo"/>
        <c:crossAx val="1019158096"/>
        <c:crosses val="autoZero"/>
        <c:auto val="1"/>
        <c:lblAlgn val="ctr"/>
        <c:lblOffset val="100"/>
        <c:noMultiLvlLbl val="0"/>
      </c:catAx>
      <c:valAx>
        <c:axId val="1019158096"/>
        <c:scaling>
          <c:orientation val="minMax"/>
        </c:scaling>
        <c:delete val="0"/>
        <c:axPos val="l"/>
        <c:majorGridlines/>
        <c:numFmt formatCode="General" sourceLinked="1"/>
        <c:majorTickMark val="out"/>
        <c:minorTickMark val="none"/>
        <c:tickLblPos val="nextTo"/>
        <c:crossAx val="102173268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KPIs: KPIS1.2, KPIS1.3</a:t>
            </a:r>
            <a:r>
              <a:rPr lang="en-US" baseline="0"/>
              <a:t> </a:t>
            </a:r>
            <a:endParaRPr lang="en-US"/>
          </a:p>
        </c:rich>
      </c:tx>
      <c:layout>
        <c:manualLayout>
          <c:xMode val="edge"/>
          <c:yMode val="edge"/>
          <c:x val="0.142470583709497"/>
          <c:y val="0.037037037037037"/>
        </c:manualLayout>
      </c:layout>
      <c:overlay val="0"/>
    </c:title>
    <c:autoTitleDeleted val="0"/>
    <c:plotArea>
      <c:layout/>
      <c:lineChart>
        <c:grouping val="standard"/>
        <c:varyColors val="0"/>
        <c:ser>
          <c:idx val="1"/>
          <c:order val="0"/>
          <c:tx>
            <c:v>Km/injury only accidents</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Safety!$AB$11:$AM$11</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1"/>
          <c:tx>
            <c:v>Km/ damage only accidents</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Safety!$AB$12:$AM$12</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05410384"/>
        <c:axId val="1011403488"/>
      </c:lineChart>
      <c:catAx>
        <c:axId val="1005410384"/>
        <c:scaling>
          <c:orientation val="minMax"/>
        </c:scaling>
        <c:delete val="0"/>
        <c:axPos val="b"/>
        <c:numFmt formatCode="General" sourceLinked="1"/>
        <c:majorTickMark val="out"/>
        <c:minorTickMark val="none"/>
        <c:tickLblPos val="nextTo"/>
        <c:crossAx val="1011403488"/>
        <c:crosses val="autoZero"/>
        <c:auto val="1"/>
        <c:lblAlgn val="ctr"/>
        <c:lblOffset val="100"/>
        <c:noMultiLvlLbl val="0"/>
      </c:catAx>
      <c:valAx>
        <c:axId val="1011403488"/>
        <c:scaling>
          <c:orientation val="minMax"/>
        </c:scaling>
        <c:delete val="0"/>
        <c:axPos val="l"/>
        <c:majorGridlines/>
        <c:numFmt formatCode="General" sourceLinked="1"/>
        <c:majorTickMark val="out"/>
        <c:minorTickMark val="none"/>
        <c:tickLblPos val="nextTo"/>
        <c:crossAx val="100541038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KPIs: KPIS2 </a:t>
            </a:r>
          </a:p>
        </c:rich>
      </c:tx>
      <c:layout>
        <c:manualLayout>
          <c:xMode val="edge"/>
          <c:yMode val="edge"/>
          <c:x val="0.130878000715027"/>
          <c:y val="0.0484088032685235"/>
        </c:manualLayout>
      </c:layout>
      <c:overlay val="0"/>
    </c:title>
    <c:autoTitleDeleted val="0"/>
    <c:plotArea>
      <c:layout/>
      <c:lineChart>
        <c:grouping val="standard"/>
        <c:varyColors val="0"/>
        <c:ser>
          <c:idx val="0"/>
          <c:order val="0"/>
          <c:tx>
            <c:v>Fatal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Safety!$AB$43:$AM$43</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Injury only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Safety!$AB$44:$AM$44</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v>Damage only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Safety!$AB$45:$AM$45</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3"/>
          <c:order val="3"/>
          <c:tx>
            <c:v>Total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Safety!$AB$46:$AM$46</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34049424"/>
        <c:axId val="1033144736"/>
      </c:lineChart>
      <c:catAx>
        <c:axId val="1034049424"/>
        <c:scaling>
          <c:orientation val="minMax"/>
        </c:scaling>
        <c:delete val="0"/>
        <c:axPos val="b"/>
        <c:numFmt formatCode="General" sourceLinked="1"/>
        <c:majorTickMark val="out"/>
        <c:minorTickMark val="none"/>
        <c:tickLblPos val="nextTo"/>
        <c:crossAx val="1033144736"/>
        <c:crosses val="autoZero"/>
        <c:auto val="1"/>
        <c:lblAlgn val="ctr"/>
        <c:lblOffset val="100"/>
        <c:noMultiLvlLbl val="1"/>
      </c:catAx>
      <c:valAx>
        <c:axId val="1033144736"/>
        <c:scaling>
          <c:orientation val="minMax"/>
        </c:scaling>
        <c:delete val="0"/>
        <c:axPos val="l"/>
        <c:majorGridlines/>
        <c:numFmt formatCode="General" sourceLinked="1"/>
        <c:majorTickMark val="out"/>
        <c:minorTickMark val="none"/>
        <c:tickLblPos val="nextTo"/>
        <c:crossAx val="1034049424"/>
        <c:crosses val="autoZero"/>
        <c:crossBetween val="between"/>
      </c:valAx>
    </c:plotArea>
    <c:legend>
      <c:legendPos val="r"/>
      <c:layout>
        <c:manualLayout>
          <c:xMode val="edge"/>
          <c:yMode val="edge"/>
          <c:x val="0.662305002111273"/>
          <c:y val="0.384980679498396"/>
          <c:w val="0.336046775348468"/>
          <c:h val="0.558626421697288"/>
        </c:manualLayout>
      </c:layout>
      <c:overlay val="0"/>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KPIs: KPIS2 </a:t>
            </a:r>
          </a:p>
        </c:rich>
      </c:tx>
      <c:layout>
        <c:manualLayout>
          <c:xMode val="edge"/>
          <c:yMode val="edge"/>
          <c:x val="0.130878000715027"/>
          <c:y val="0.0484088032685235"/>
        </c:manualLayout>
      </c:layout>
      <c:overlay val="0"/>
    </c:title>
    <c:autoTitleDeleted val="0"/>
    <c:plotArea>
      <c:layout/>
      <c:scatterChart>
        <c:scatterStyle val="smoothMarker"/>
        <c:varyColors val="0"/>
        <c:ser>
          <c:idx val="0"/>
          <c:order val="0"/>
          <c:tx>
            <c:v>Fatal accidents per year</c:v>
          </c:tx>
          <c:xVal>
            <c:numRef>
              <c:f>Safety!$U$9:$X$9</c:f>
              <c:numCache>
                <c:formatCode>General</c:formatCode>
                <c:ptCount val="4"/>
                <c:pt idx="0">
                  <c:v>2013.0</c:v>
                </c:pt>
                <c:pt idx="1">
                  <c:v>2014.0</c:v>
                </c:pt>
                <c:pt idx="2">
                  <c:v>2015.0</c:v>
                </c:pt>
                <c:pt idx="3">
                  <c:v>2016.0</c:v>
                </c:pt>
              </c:numCache>
            </c:numRef>
          </c:xVal>
          <c:yVal>
            <c:numRef>
              <c:f>Safety!$U$13:$X$13</c:f>
              <c:numCache>
                <c:formatCode>General</c:formatCode>
                <c:ptCount val="4"/>
                <c:pt idx="0">
                  <c:v>0.0</c:v>
                </c:pt>
                <c:pt idx="1">
                  <c:v>0.0</c:v>
                </c:pt>
                <c:pt idx="2">
                  <c:v>0.0</c:v>
                </c:pt>
                <c:pt idx="3">
                  <c:v>0.0</c:v>
                </c:pt>
              </c:numCache>
            </c:numRef>
          </c:yVal>
          <c:smooth val="1"/>
        </c:ser>
        <c:ser>
          <c:idx val="1"/>
          <c:order val="1"/>
          <c:tx>
            <c:v>Injury only accidents per year</c:v>
          </c:tx>
          <c:xVal>
            <c:numRef>
              <c:f>Safety!$U$9:$X$9</c:f>
              <c:numCache>
                <c:formatCode>General</c:formatCode>
                <c:ptCount val="4"/>
                <c:pt idx="0">
                  <c:v>2013.0</c:v>
                </c:pt>
                <c:pt idx="1">
                  <c:v>2014.0</c:v>
                </c:pt>
                <c:pt idx="2">
                  <c:v>2015.0</c:v>
                </c:pt>
                <c:pt idx="3">
                  <c:v>2016.0</c:v>
                </c:pt>
              </c:numCache>
            </c:numRef>
          </c:xVal>
          <c:yVal>
            <c:numRef>
              <c:f>Safety!$U$14:$X$14</c:f>
              <c:numCache>
                <c:formatCode>General</c:formatCode>
                <c:ptCount val="4"/>
                <c:pt idx="0">
                  <c:v>0.0</c:v>
                </c:pt>
                <c:pt idx="1">
                  <c:v>0.0</c:v>
                </c:pt>
                <c:pt idx="2">
                  <c:v>0.0</c:v>
                </c:pt>
                <c:pt idx="3">
                  <c:v>0.0</c:v>
                </c:pt>
              </c:numCache>
            </c:numRef>
          </c:yVal>
          <c:smooth val="1"/>
        </c:ser>
        <c:ser>
          <c:idx val="2"/>
          <c:order val="2"/>
          <c:tx>
            <c:v>Damage only accidents per year</c:v>
          </c:tx>
          <c:xVal>
            <c:numRef>
              <c:f>Safety!$U$9:$X$9</c:f>
              <c:numCache>
                <c:formatCode>General</c:formatCode>
                <c:ptCount val="4"/>
                <c:pt idx="0">
                  <c:v>2013.0</c:v>
                </c:pt>
                <c:pt idx="1">
                  <c:v>2014.0</c:v>
                </c:pt>
                <c:pt idx="2">
                  <c:v>2015.0</c:v>
                </c:pt>
                <c:pt idx="3">
                  <c:v>2016.0</c:v>
                </c:pt>
              </c:numCache>
            </c:numRef>
          </c:xVal>
          <c:yVal>
            <c:numRef>
              <c:f>Safety!$U$15:$X$15</c:f>
              <c:numCache>
                <c:formatCode>General</c:formatCode>
                <c:ptCount val="4"/>
                <c:pt idx="0">
                  <c:v>0.0</c:v>
                </c:pt>
                <c:pt idx="1">
                  <c:v>0.0</c:v>
                </c:pt>
                <c:pt idx="2">
                  <c:v>0.0</c:v>
                </c:pt>
                <c:pt idx="3">
                  <c:v>0.0</c:v>
                </c:pt>
              </c:numCache>
            </c:numRef>
          </c:yVal>
          <c:smooth val="1"/>
        </c:ser>
        <c:ser>
          <c:idx val="3"/>
          <c:order val="3"/>
          <c:tx>
            <c:v>Total accidents per year</c:v>
          </c:tx>
          <c:xVal>
            <c:numRef>
              <c:f>Safety!$U$9:$X$9</c:f>
              <c:numCache>
                <c:formatCode>General</c:formatCode>
                <c:ptCount val="4"/>
                <c:pt idx="0">
                  <c:v>2013.0</c:v>
                </c:pt>
                <c:pt idx="1">
                  <c:v>2014.0</c:v>
                </c:pt>
                <c:pt idx="2">
                  <c:v>2015.0</c:v>
                </c:pt>
                <c:pt idx="3">
                  <c:v>2016.0</c:v>
                </c:pt>
              </c:numCache>
            </c:numRef>
          </c:xVal>
          <c:yVal>
            <c:numRef>
              <c:f>Safety!$U$16:$X$16</c:f>
              <c:numCache>
                <c:formatCode>General</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19860880"/>
        <c:axId val="1019734448"/>
      </c:scatterChart>
      <c:valAx>
        <c:axId val="1019860880"/>
        <c:scaling>
          <c:orientation val="minMax"/>
        </c:scaling>
        <c:delete val="0"/>
        <c:axPos val="b"/>
        <c:numFmt formatCode="General" sourceLinked="1"/>
        <c:majorTickMark val="out"/>
        <c:minorTickMark val="none"/>
        <c:tickLblPos val="nextTo"/>
        <c:crossAx val="1019734448"/>
        <c:crosses val="autoZero"/>
        <c:crossBetween val="midCat"/>
        <c:majorUnit val="1.0"/>
        <c:minorUnit val="1.0"/>
      </c:valAx>
      <c:valAx>
        <c:axId val="1019734448"/>
        <c:scaling>
          <c:orientation val="minMax"/>
        </c:scaling>
        <c:delete val="0"/>
        <c:axPos val="l"/>
        <c:majorGridlines/>
        <c:numFmt formatCode="General" sourceLinked="1"/>
        <c:majorTickMark val="out"/>
        <c:minorTickMark val="none"/>
        <c:tickLblPos val="nextTo"/>
        <c:crossAx val="1019860880"/>
        <c:crosses val="autoZero"/>
        <c:crossBetween val="midCat"/>
      </c:valAx>
    </c:plotArea>
    <c:legend>
      <c:legendPos val="r"/>
      <c:layout>
        <c:manualLayout>
          <c:xMode val="edge"/>
          <c:yMode val="edge"/>
          <c:x val="0.662305002111273"/>
          <c:y val="0.384980679498396"/>
          <c:w val="0.321563311064105"/>
          <c:h val="0.558626421697288"/>
        </c:manualLayout>
      </c:layout>
      <c:overlay val="0"/>
    </c:legend>
    <c:plotVisOnly val="1"/>
    <c:dispBlanksAs val="gap"/>
    <c:showDLblsOverMax val="0"/>
  </c:chart>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PIs: S2</a:t>
            </a:r>
          </a:p>
        </c:rich>
      </c:tx>
      <c:layout>
        <c:manualLayout>
          <c:xMode val="edge"/>
          <c:yMode val="edge"/>
          <c:x val="0.356791557305337"/>
          <c:y val="0.0138888888888889"/>
        </c:manualLayout>
      </c:layout>
      <c:overlay val="0"/>
    </c:title>
    <c:autoTitleDeleted val="0"/>
    <c:plotArea>
      <c:layout/>
      <c:lineChart>
        <c:grouping val="standard"/>
        <c:varyColors val="0"/>
        <c:ser>
          <c:idx val="0"/>
          <c:order val="0"/>
          <c:tx>
            <c:v>Staff trained (%) (drivers)</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Safety!$AB$49:$AM$49</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Staff trained (%) (management)</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Safety!$AB$50:$AM$50</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v>Staff trained (%) (rest of staff)</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Safety!$AB$51:$AM$51</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11287952"/>
        <c:axId val="1011162576"/>
      </c:lineChart>
      <c:catAx>
        <c:axId val="1011287952"/>
        <c:scaling>
          <c:orientation val="minMax"/>
        </c:scaling>
        <c:delete val="0"/>
        <c:axPos val="b"/>
        <c:numFmt formatCode="General" sourceLinked="1"/>
        <c:majorTickMark val="out"/>
        <c:minorTickMark val="none"/>
        <c:tickLblPos val="nextTo"/>
        <c:crossAx val="1011162576"/>
        <c:crosses val="autoZero"/>
        <c:auto val="1"/>
        <c:lblAlgn val="ctr"/>
        <c:lblOffset val="100"/>
        <c:noMultiLvlLbl val="1"/>
      </c:catAx>
      <c:valAx>
        <c:axId val="1011162576"/>
        <c:scaling>
          <c:orientation val="minMax"/>
        </c:scaling>
        <c:delete val="0"/>
        <c:axPos val="l"/>
        <c:majorGridlines/>
        <c:numFmt formatCode="0.00%" sourceLinked="0"/>
        <c:majorTickMark val="out"/>
        <c:minorTickMark val="none"/>
        <c:tickLblPos val="nextTo"/>
        <c:crossAx val="1011287952"/>
        <c:crosses val="autoZero"/>
        <c:crossBetween val="between"/>
      </c:valAx>
    </c:plotArea>
    <c:legend>
      <c:legendPos val="r"/>
      <c:layout>
        <c:manualLayout>
          <c:xMode val="edge"/>
          <c:yMode val="edge"/>
          <c:x val="0.653514593732812"/>
          <c:y val="0.561866433362496"/>
          <c:w val="0.318405704429193"/>
          <c:h val="0.418969816272966"/>
        </c:manualLayout>
      </c:layout>
      <c:overlay val="0"/>
    </c:legend>
    <c:plotVisOnly val="1"/>
    <c:dispBlanksAs val="gap"/>
    <c:showDLblsOverMax val="0"/>
  </c:chart>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PIs: S3</a:t>
            </a:r>
          </a:p>
        </c:rich>
      </c:tx>
      <c:layout>
        <c:manualLayout>
          <c:xMode val="edge"/>
          <c:yMode val="edge"/>
          <c:x val="0.356791557305337"/>
          <c:y val="0.0138888888888889"/>
        </c:manualLayout>
      </c:layout>
      <c:overlay val="0"/>
    </c:title>
    <c:autoTitleDeleted val="0"/>
    <c:plotArea>
      <c:layout/>
      <c:lineChart>
        <c:grouping val="standard"/>
        <c:varyColors val="0"/>
        <c:ser>
          <c:idx val="0"/>
          <c:order val="0"/>
          <c:tx>
            <c:v>Training hours per driver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Safety!$AB$52:$AM$52</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Training hours per management staff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Safety!$AB$53:$AM$53</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v>Training hours per rest of staff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Safety!$AB$54:$AM$54</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08877360"/>
        <c:axId val="1015896320"/>
      </c:lineChart>
      <c:catAx>
        <c:axId val="1008877360"/>
        <c:scaling>
          <c:orientation val="minMax"/>
        </c:scaling>
        <c:delete val="0"/>
        <c:axPos val="b"/>
        <c:numFmt formatCode="General" sourceLinked="1"/>
        <c:majorTickMark val="out"/>
        <c:minorTickMark val="none"/>
        <c:tickLblPos val="nextTo"/>
        <c:crossAx val="1015896320"/>
        <c:crosses val="autoZero"/>
        <c:auto val="1"/>
        <c:lblAlgn val="ctr"/>
        <c:lblOffset val="100"/>
        <c:noMultiLvlLbl val="1"/>
      </c:catAx>
      <c:valAx>
        <c:axId val="1015896320"/>
        <c:scaling>
          <c:orientation val="minMax"/>
        </c:scaling>
        <c:delete val="0"/>
        <c:axPos val="l"/>
        <c:majorGridlines/>
        <c:numFmt formatCode="General" sourceLinked="1"/>
        <c:majorTickMark val="out"/>
        <c:minorTickMark val="none"/>
        <c:tickLblPos val="nextTo"/>
        <c:crossAx val="1008877360"/>
        <c:crosses val="autoZero"/>
        <c:crossBetween val="between"/>
      </c:valAx>
    </c:plotArea>
    <c:legend>
      <c:legendPos val="r"/>
      <c:layout>
        <c:manualLayout>
          <c:xMode val="edge"/>
          <c:yMode val="edge"/>
          <c:x val="0.662910818420685"/>
          <c:y val="0.505734908136483"/>
          <c:w val="0.329785511217103"/>
          <c:h val="0.447968795567221"/>
        </c:manualLayout>
      </c:layout>
      <c:overlay val="0"/>
    </c:legend>
    <c:plotVisOnly val="1"/>
    <c:dispBlanksAs val="gap"/>
    <c:showDLblsOverMax val="0"/>
  </c:chart>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PIs: S4, S5</a:t>
            </a:r>
          </a:p>
        </c:rich>
      </c:tx>
      <c:layout>
        <c:manualLayout>
          <c:xMode val="edge"/>
          <c:yMode val="edge"/>
          <c:x val="0.356791557305337"/>
          <c:y val="0.0138888888888889"/>
        </c:manualLayout>
      </c:layout>
      <c:overlay val="0"/>
    </c:title>
    <c:autoTitleDeleted val="0"/>
    <c:plotArea>
      <c:layout/>
      <c:lineChart>
        <c:grouping val="standard"/>
        <c:varyColors val="0"/>
        <c:ser>
          <c:idx val="0"/>
          <c:order val="0"/>
          <c:tx>
            <c:v>Average working hours per driver per day</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Safety!$AB$55:$AM$55</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Average night driving hours per driver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Safety!$AB$56:$AM$56</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09635696"/>
        <c:axId val="1013202976"/>
      </c:lineChart>
      <c:catAx>
        <c:axId val="1009635696"/>
        <c:scaling>
          <c:orientation val="minMax"/>
        </c:scaling>
        <c:delete val="0"/>
        <c:axPos val="b"/>
        <c:numFmt formatCode="General" sourceLinked="1"/>
        <c:majorTickMark val="out"/>
        <c:minorTickMark val="none"/>
        <c:tickLblPos val="nextTo"/>
        <c:crossAx val="1013202976"/>
        <c:crosses val="autoZero"/>
        <c:auto val="1"/>
        <c:lblAlgn val="ctr"/>
        <c:lblOffset val="100"/>
        <c:noMultiLvlLbl val="1"/>
      </c:catAx>
      <c:valAx>
        <c:axId val="1013202976"/>
        <c:scaling>
          <c:orientation val="minMax"/>
        </c:scaling>
        <c:delete val="0"/>
        <c:axPos val="l"/>
        <c:majorGridlines/>
        <c:numFmt formatCode="General" sourceLinked="1"/>
        <c:majorTickMark val="out"/>
        <c:minorTickMark val="none"/>
        <c:tickLblPos val="nextTo"/>
        <c:crossAx val="1009635696"/>
        <c:crosses val="autoZero"/>
        <c:crossBetween val="between"/>
      </c:valAx>
    </c:plotArea>
    <c:legend>
      <c:legendPos val="r"/>
      <c:layout>
        <c:manualLayout>
          <c:xMode val="edge"/>
          <c:yMode val="edge"/>
          <c:x val="0.652777319533057"/>
          <c:y val="0.603340988626422"/>
          <c:w val="0.340558306481465"/>
          <c:h val="0.279313210848644"/>
        </c:manualLayout>
      </c:layout>
      <c:overlay val="0"/>
    </c:legend>
    <c:plotVisOnly val="1"/>
    <c:dispBlanksAs val="gap"/>
    <c:showDLblsOverMax val="0"/>
  </c:chart>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PIs: S6, S7</a:t>
            </a:r>
          </a:p>
        </c:rich>
      </c:tx>
      <c:layout>
        <c:manualLayout>
          <c:xMode val="edge"/>
          <c:yMode val="edge"/>
          <c:x val="0.356791557305337"/>
          <c:y val="0.0138888888888889"/>
        </c:manualLayout>
      </c:layout>
      <c:overlay val="0"/>
    </c:title>
    <c:autoTitleDeleted val="0"/>
    <c:plotArea>
      <c:layout/>
      <c:lineChart>
        <c:grouping val="standard"/>
        <c:varyColors val="0"/>
        <c:ser>
          <c:idx val="0"/>
          <c:order val="0"/>
          <c:tx>
            <c:v>Average km per driver per day</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Safety!$AB$57:$AM$57</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Number of kms per speed violation occurences</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Safety!$AB$58:$AM$58</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39322080"/>
        <c:axId val="1039816224"/>
      </c:lineChart>
      <c:catAx>
        <c:axId val="1039322080"/>
        <c:scaling>
          <c:orientation val="minMax"/>
        </c:scaling>
        <c:delete val="0"/>
        <c:axPos val="b"/>
        <c:numFmt formatCode="General" sourceLinked="1"/>
        <c:majorTickMark val="out"/>
        <c:minorTickMark val="none"/>
        <c:tickLblPos val="nextTo"/>
        <c:crossAx val="1039816224"/>
        <c:crosses val="autoZero"/>
        <c:auto val="1"/>
        <c:lblAlgn val="ctr"/>
        <c:lblOffset val="100"/>
        <c:noMultiLvlLbl val="1"/>
      </c:catAx>
      <c:valAx>
        <c:axId val="1039816224"/>
        <c:scaling>
          <c:orientation val="minMax"/>
        </c:scaling>
        <c:delete val="0"/>
        <c:axPos val="l"/>
        <c:majorGridlines/>
        <c:numFmt formatCode="General" sourceLinked="1"/>
        <c:majorTickMark val="out"/>
        <c:minorTickMark val="none"/>
        <c:tickLblPos val="nextTo"/>
        <c:crossAx val="1039322080"/>
        <c:crosses val="autoZero"/>
        <c:crossBetween val="between"/>
      </c:valAx>
    </c:plotArea>
    <c:legend>
      <c:legendPos val="r"/>
      <c:layout>
        <c:manualLayout>
          <c:xMode val="edge"/>
          <c:yMode val="edge"/>
          <c:x val="0.657563579763703"/>
          <c:y val="0.696317439486731"/>
          <c:w val="0.340008455154307"/>
          <c:h val="0.288447377812713"/>
        </c:manualLayout>
      </c:layout>
      <c:overlay val="0"/>
    </c:legend>
    <c:plotVisOnly val="1"/>
    <c:dispBlanksAs val="gap"/>
    <c:showDLblsOverMax val="0"/>
  </c:chart>
  <c:printSettings>
    <c:headerFooter/>
    <c:pageMargins b="0.75" l="0.7" r="0.7" t="0.75" header="0.3" footer="0.3"/>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PIs: S8</a:t>
            </a:r>
          </a:p>
        </c:rich>
      </c:tx>
      <c:layout>
        <c:manualLayout>
          <c:xMode val="edge"/>
          <c:yMode val="edge"/>
          <c:x val="0.356791557305337"/>
          <c:y val="0.0138888888888889"/>
        </c:manualLayout>
      </c:layout>
      <c:overlay val="0"/>
    </c:title>
    <c:autoTitleDeleted val="0"/>
    <c:plotArea>
      <c:layout/>
      <c:lineChart>
        <c:grouping val="standard"/>
        <c:varyColors val="0"/>
        <c:ser>
          <c:idx val="0"/>
          <c:order val="0"/>
          <c:tx>
            <c:v>Number of traffic fines per driver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Safety!$AB$59:$AM$59</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31960096"/>
        <c:axId val="1014636048"/>
      </c:lineChart>
      <c:catAx>
        <c:axId val="1031960096"/>
        <c:scaling>
          <c:orientation val="minMax"/>
        </c:scaling>
        <c:delete val="0"/>
        <c:axPos val="b"/>
        <c:numFmt formatCode="General" sourceLinked="1"/>
        <c:majorTickMark val="out"/>
        <c:minorTickMark val="none"/>
        <c:tickLblPos val="nextTo"/>
        <c:crossAx val="1014636048"/>
        <c:crosses val="autoZero"/>
        <c:auto val="1"/>
        <c:lblAlgn val="ctr"/>
        <c:lblOffset val="100"/>
        <c:noMultiLvlLbl val="1"/>
      </c:catAx>
      <c:valAx>
        <c:axId val="1014636048"/>
        <c:scaling>
          <c:orientation val="minMax"/>
        </c:scaling>
        <c:delete val="0"/>
        <c:axPos val="l"/>
        <c:majorGridlines/>
        <c:numFmt formatCode="General" sourceLinked="1"/>
        <c:majorTickMark val="out"/>
        <c:minorTickMark val="none"/>
        <c:tickLblPos val="nextTo"/>
        <c:crossAx val="1031960096"/>
        <c:crosses val="autoZero"/>
        <c:crossBetween val="between"/>
      </c:valAx>
    </c:plotArea>
    <c:legend>
      <c:legendPos val="r"/>
      <c:layout>
        <c:manualLayout>
          <c:xMode val="edge"/>
          <c:yMode val="edge"/>
          <c:x val="0.700205712621289"/>
          <c:y val="0.724095217264509"/>
          <c:w val="0.299794262583875"/>
          <c:h val="0.144306480920654"/>
        </c:manualLayout>
      </c:layout>
      <c:overlay val="0"/>
    </c:legend>
    <c:plotVisOnly val="1"/>
    <c:dispBlanksAs val="gap"/>
    <c:showDLblsOverMax val="0"/>
  </c:chart>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KPIs: KPIS1.1</a:t>
            </a:r>
          </a:p>
        </c:rich>
      </c:tx>
      <c:layout>
        <c:manualLayout>
          <c:xMode val="edge"/>
          <c:yMode val="edge"/>
          <c:x val="0.236956152115456"/>
          <c:y val="0.0462962962962963"/>
        </c:manualLayout>
      </c:layout>
      <c:overlay val="0"/>
    </c:title>
    <c:autoTitleDeleted val="0"/>
    <c:plotArea>
      <c:layout>
        <c:manualLayout>
          <c:layoutTarget val="inner"/>
          <c:xMode val="edge"/>
          <c:yMode val="edge"/>
          <c:x val="0.0655427350884875"/>
          <c:y val="0.194803514144065"/>
          <c:w val="0.655944326990199"/>
          <c:h val="0.554296806649169"/>
        </c:manualLayout>
      </c:layout>
      <c:lineChart>
        <c:grouping val="standard"/>
        <c:varyColors val="0"/>
        <c:ser>
          <c:idx val="2"/>
          <c:order val="0"/>
          <c:tx>
            <c:v>Km/fatal accidents</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Safety!$AB$40:$AM$40</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14194736"/>
        <c:axId val="1014875968"/>
      </c:lineChart>
      <c:catAx>
        <c:axId val="1014194736"/>
        <c:scaling>
          <c:orientation val="minMax"/>
        </c:scaling>
        <c:delete val="0"/>
        <c:axPos val="b"/>
        <c:numFmt formatCode="General" sourceLinked="1"/>
        <c:majorTickMark val="out"/>
        <c:minorTickMark val="none"/>
        <c:tickLblPos val="nextTo"/>
        <c:crossAx val="1014875968"/>
        <c:crosses val="autoZero"/>
        <c:auto val="1"/>
        <c:lblAlgn val="ctr"/>
        <c:lblOffset val="100"/>
        <c:noMultiLvlLbl val="0"/>
      </c:catAx>
      <c:valAx>
        <c:axId val="1014875968"/>
        <c:scaling>
          <c:orientation val="minMax"/>
        </c:scaling>
        <c:delete val="0"/>
        <c:axPos val="l"/>
        <c:majorGridlines/>
        <c:numFmt formatCode="General" sourceLinked="1"/>
        <c:majorTickMark val="out"/>
        <c:minorTickMark val="none"/>
        <c:tickLblPos val="nextTo"/>
        <c:crossAx val="101419473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KPIs: KPIS1.2, KPIS1.3</a:t>
            </a:r>
            <a:r>
              <a:rPr lang="en-US" baseline="0"/>
              <a:t> </a:t>
            </a:r>
            <a:endParaRPr lang="en-US"/>
          </a:p>
        </c:rich>
      </c:tx>
      <c:layout>
        <c:manualLayout>
          <c:xMode val="edge"/>
          <c:yMode val="edge"/>
          <c:x val="0.142470583709497"/>
          <c:y val="0.037037037037037"/>
        </c:manualLayout>
      </c:layout>
      <c:overlay val="0"/>
    </c:title>
    <c:autoTitleDeleted val="0"/>
    <c:plotArea>
      <c:layout/>
      <c:lineChart>
        <c:grouping val="standard"/>
        <c:varyColors val="0"/>
        <c:ser>
          <c:idx val="1"/>
          <c:order val="0"/>
          <c:tx>
            <c:v>Km/injury only accidents</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Safety!$AB$41:$AM$41</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1"/>
          <c:tx>
            <c:v>Km/ damage only accidents</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Safety!$AB$42:$AM$42</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12300496"/>
        <c:axId val="1020157792"/>
      </c:lineChart>
      <c:catAx>
        <c:axId val="1012300496"/>
        <c:scaling>
          <c:orientation val="minMax"/>
        </c:scaling>
        <c:delete val="0"/>
        <c:axPos val="b"/>
        <c:numFmt formatCode="General" sourceLinked="1"/>
        <c:majorTickMark val="out"/>
        <c:minorTickMark val="none"/>
        <c:tickLblPos val="nextTo"/>
        <c:crossAx val="1020157792"/>
        <c:crosses val="autoZero"/>
        <c:auto val="1"/>
        <c:lblAlgn val="ctr"/>
        <c:lblOffset val="100"/>
        <c:noMultiLvlLbl val="0"/>
      </c:catAx>
      <c:valAx>
        <c:axId val="1020157792"/>
        <c:scaling>
          <c:orientation val="minMax"/>
        </c:scaling>
        <c:delete val="0"/>
        <c:axPos val="l"/>
        <c:majorGridlines/>
        <c:numFmt formatCode="General" sourceLinked="1"/>
        <c:majorTickMark val="out"/>
        <c:minorTickMark val="none"/>
        <c:tickLblPos val="nextTo"/>
        <c:crossAx val="101230049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KPIs: KPIS2 </a:t>
            </a:r>
          </a:p>
        </c:rich>
      </c:tx>
      <c:layout>
        <c:manualLayout>
          <c:xMode val="edge"/>
          <c:yMode val="edge"/>
          <c:x val="0.130878000715027"/>
          <c:y val="0.0484088032685235"/>
        </c:manualLayout>
      </c:layout>
      <c:overlay val="0"/>
    </c:title>
    <c:autoTitleDeleted val="0"/>
    <c:plotArea>
      <c:layout/>
      <c:lineChart>
        <c:grouping val="standard"/>
        <c:varyColors val="0"/>
        <c:ser>
          <c:idx val="0"/>
          <c:order val="0"/>
          <c:tx>
            <c:v>Fatal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Safety!$AB$73:$AM$73</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Injury only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Safety!$AB$74:$AM$74</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v>Damage only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Safety!$AB$75:$AM$75</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3"/>
          <c:order val="3"/>
          <c:tx>
            <c:v>Total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Safety!$AB$76:$AM$76</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13879952"/>
        <c:axId val="1006168496"/>
      </c:lineChart>
      <c:catAx>
        <c:axId val="1013879952"/>
        <c:scaling>
          <c:orientation val="minMax"/>
        </c:scaling>
        <c:delete val="0"/>
        <c:axPos val="b"/>
        <c:numFmt formatCode="General" sourceLinked="1"/>
        <c:majorTickMark val="out"/>
        <c:minorTickMark val="none"/>
        <c:tickLblPos val="nextTo"/>
        <c:crossAx val="1006168496"/>
        <c:crosses val="autoZero"/>
        <c:auto val="1"/>
        <c:lblAlgn val="ctr"/>
        <c:lblOffset val="100"/>
        <c:noMultiLvlLbl val="1"/>
      </c:catAx>
      <c:valAx>
        <c:axId val="1006168496"/>
        <c:scaling>
          <c:orientation val="minMax"/>
        </c:scaling>
        <c:delete val="0"/>
        <c:axPos val="l"/>
        <c:majorGridlines/>
        <c:numFmt formatCode="General" sourceLinked="1"/>
        <c:majorTickMark val="out"/>
        <c:minorTickMark val="none"/>
        <c:tickLblPos val="nextTo"/>
        <c:crossAx val="1013879952"/>
        <c:crosses val="autoZero"/>
        <c:crossBetween val="between"/>
      </c:valAx>
    </c:plotArea>
    <c:legend>
      <c:legendPos val="r"/>
      <c:layout>
        <c:manualLayout>
          <c:xMode val="edge"/>
          <c:yMode val="edge"/>
          <c:x val="0.662305002111273"/>
          <c:y val="0.384980679498396"/>
          <c:w val="0.336046711623311"/>
          <c:h val="0.558626421697288"/>
        </c:manualLayout>
      </c:layout>
      <c:overlay val="0"/>
    </c:legend>
    <c:plotVisOnly val="1"/>
    <c:dispBlanksAs val="gap"/>
    <c:showDLblsOverMax val="0"/>
  </c:chart>
  <c:printSettings>
    <c:headerFooter/>
    <c:pageMargins b="0.75" l="0.7" r="0.7" t="0.75" header="0.3" footer="0.3"/>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PIs: S2</a:t>
            </a:r>
          </a:p>
        </c:rich>
      </c:tx>
      <c:layout>
        <c:manualLayout>
          <c:xMode val="edge"/>
          <c:yMode val="edge"/>
          <c:x val="0.356791557305337"/>
          <c:y val="0.0138888888888889"/>
        </c:manualLayout>
      </c:layout>
      <c:overlay val="0"/>
    </c:title>
    <c:autoTitleDeleted val="0"/>
    <c:plotArea>
      <c:layout/>
      <c:lineChart>
        <c:grouping val="standard"/>
        <c:varyColors val="0"/>
        <c:ser>
          <c:idx val="0"/>
          <c:order val="0"/>
          <c:tx>
            <c:v>Staff trained (%) (drivers)</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Safety!$AB$79:$AM$79</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Staff trained (%) (management)</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Safety!$AB$80:$AM$80</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v>Staff trained (%) (rest of staff)</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Safety!$AB$81:$AM$81</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22754704"/>
        <c:axId val="1022172752"/>
      </c:lineChart>
      <c:catAx>
        <c:axId val="1022754704"/>
        <c:scaling>
          <c:orientation val="minMax"/>
        </c:scaling>
        <c:delete val="0"/>
        <c:axPos val="b"/>
        <c:numFmt formatCode="General" sourceLinked="1"/>
        <c:majorTickMark val="out"/>
        <c:minorTickMark val="none"/>
        <c:tickLblPos val="nextTo"/>
        <c:crossAx val="1022172752"/>
        <c:crosses val="autoZero"/>
        <c:auto val="1"/>
        <c:lblAlgn val="ctr"/>
        <c:lblOffset val="100"/>
        <c:noMultiLvlLbl val="1"/>
      </c:catAx>
      <c:valAx>
        <c:axId val="1022172752"/>
        <c:scaling>
          <c:orientation val="minMax"/>
        </c:scaling>
        <c:delete val="0"/>
        <c:axPos val="l"/>
        <c:majorGridlines/>
        <c:numFmt formatCode="0.00%" sourceLinked="0"/>
        <c:majorTickMark val="out"/>
        <c:minorTickMark val="none"/>
        <c:tickLblPos val="nextTo"/>
        <c:crossAx val="1022754704"/>
        <c:crosses val="autoZero"/>
        <c:crossBetween val="between"/>
      </c:valAx>
    </c:plotArea>
    <c:legend>
      <c:legendPos val="r"/>
      <c:layout>
        <c:manualLayout>
          <c:xMode val="edge"/>
          <c:yMode val="edge"/>
          <c:x val="0.653514593732812"/>
          <c:y val="0.561866433362496"/>
          <c:w val="0.318405644049344"/>
          <c:h val="0.418969816272966"/>
        </c:manualLayout>
      </c:layout>
      <c:overlay val="0"/>
    </c:legend>
    <c:plotVisOnly val="1"/>
    <c:dispBlanksAs val="gap"/>
    <c:showDLblsOverMax val="0"/>
  </c:chart>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PIs: S3</a:t>
            </a:r>
          </a:p>
        </c:rich>
      </c:tx>
      <c:layout>
        <c:manualLayout>
          <c:xMode val="edge"/>
          <c:yMode val="edge"/>
          <c:x val="0.356791557305337"/>
          <c:y val="0.0138888888888889"/>
        </c:manualLayout>
      </c:layout>
      <c:overlay val="0"/>
    </c:title>
    <c:autoTitleDeleted val="0"/>
    <c:plotArea>
      <c:layout/>
      <c:lineChart>
        <c:grouping val="standard"/>
        <c:varyColors val="0"/>
        <c:ser>
          <c:idx val="0"/>
          <c:order val="0"/>
          <c:tx>
            <c:v>Training hours per driver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Safety!$AB$82:$AM$82</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Training hours per management staff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Safety!$AB$83:$AM$83</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v>Training hours per rest of staff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Safety!$AB$84:$AM$84</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22537056"/>
        <c:axId val="1022884816"/>
      </c:lineChart>
      <c:catAx>
        <c:axId val="1022537056"/>
        <c:scaling>
          <c:orientation val="minMax"/>
        </c:scaling>
        <c:delete val="0"/>
        <c:axPos val="b"/>
        <c:numFmt formatCode="General" sourceLinked="1"/>
        <c:majorTickMark val="out"/>
        <c:minorTickMark val="none"/>
        <c:tickLblPos val="nextTo"/>
        <c:crossAx val="1022884816"/>
        <c:crosses val="autoZero"/>
        <c:auto val="1"/>
        <c:lblAlgn val="ctr"/>
        <c:lblOffset val="100"/>
        <c:noMultiLvlLbl val="1"/>
      </c:catAx>
      <c:valAx>
        <c:axId val="1022884816"/>
        <c:scaling>
          <c:orientation val="minMax"/>
        </c:scaling>
        <c:delete val="0"/>
        <c:axPos val="l"/>
        <c:majorGridlines/>
        <c:numFmt formatCode="General" sourceLinked="1"/>
        <c:majorTickMark val="out"/>
        <c:minorTickMark val="none"/>
        <c:tickLblPos val="nextTo"/>
        <c:crossAx val="1022537056"/>
        <c:crosses val="autoZero"/>
        <c:crossBetween val="between"/>
      </c:valAx>
    </c:plotArea>
    <c:legend>
      <c:legendPos val="r"/>
      <c:layout>
        <c:manualLayout>
          <c:xMode val="edge"/>
          <c:yMode val="edge"/>
          <c:x val="0.648460956401651"/>
          <c:y val="0.510364537766113"/>
          <c:w val="0.329785448679281"/>
          <c:h val="0.489635462233887"/>
        </c:manualLayout>
      </c:layout>
      <c:overlay val="0"/>
    </c:legend>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PIs: S1</a:t>
            </a:r>
          </a:p>
        </c:rich>
      </c:tx>
      <c:layout>
        <c:manualLayout>
          <c:xMode val="edge"/>
          <c:yMode val="edge"/>
          <c:x val="0.356791557305337"/>
          <c:y val="0.0138888888888889"/>
        </c:manualLayout>
      </c:layout>
      <c:overlay val="0"/>
    </c:title>
    <c:autoTitleDeleted val="0"/>
    <c:plotArea>
      <c:layout/>
      <c:scatterChart>
        <c:scatterStyle val="smoothMarker"/>
        <c:varyColors val="0"/>
        <c:ser>
          <c:idx val="2"/>
          <c:order val="0"/>
          <c:tx>
            <c:v>Country offices with Road and Safety Plan</c:v>
          </c:tx>
          <c:xVal>
            <c:numRef>
              <c:f>Safety!$U$9:$X$9</c:f>
              <c:numCache>
                <c:formatCode>General</c:formatCode>
                <c:ptCount val="4"/>
                <c:pt idx="0">
                  <c:v>2013.0</c:v>
                </c:pt>
                <c:pt idx="1">
                  <c:v>2014.0</c:v>
                </c:pt>
                <c:pt idx="2">
                  <c:v>2015.0</c:v>
                </c:pt>
                <c:pt idx="3">
                  <c:v>2016.0</c:v>
                </c:pt>
              </c:numCache>
            </c:numRef>
          </c:xVal>
          <c:yVal>
            <c:numRef>
              <c:f>Safety!$U$18:$X$18</c:f>
              <c:numCache>
                <c:formatCode>0%</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11012368"/>
        <c:axId val="1037430512"/>
      </c:scatterChart>
      <c:valAx>
        <c:axId val="1011012368"/>
        <c:scaling>
          <c:orientation val="minMax"/>
        </c:scaling>
        <c:delete val="0"/>
        <c:axPos val="b"/>
        <c:numFmt formatCode="General" sourceLinked="1"/>
        <c:majorTickMark val="out"/>
        <c:minorTickMark val="none"/>
        <c:tickLblPos val="nextTo"/>
        <c:crossAx val="1037430512"/>
        <c:crosses val="autoZero"/>
        <c:crossBetween val="midCat"/>
        <c:majorUnit val="1.0"/>
        <c:minorUnit val="1.0"/>
      </c:valAx>
      <c:valAx>
        <c:axId val="1037430512"/>
        <c:scaling>
          <c:orientation val="minMax"/>
        </c:scaling>
        <c:delete val="0"/>
        <c:axPos val="l"/>
        <c:majorGridlines/>
        <c:numFmt formatCode="0%" sourceLinked="1"/>
        <c:majorTickMark val="out"/>
        <c:minorTickMark val="none"/>
        <c:tickLblPos val="nextTo"/>
        <c:crossAx val="101101236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PIs: S4, S5</a:t>
            </a:r>
          </a:p>
        </c:rich>
      </c:tx>
      <c:layout>
        <c:manualLayout>
          <c:xMode val="edge"/>
          <c:yMode val="edge"/>
          <c:x val="0.356791557305337"/>
          <c:y val="0.0138888888888889"/>
        </c:manualLayout>
      </c:layout>
      <c:overlay val="0"/>
    </c:title>
    <c:autoTitleDeleted val="0"/>
    <c:plotArea>
      <c:layout/>
      <c:lineChart>
        <c:grouping val="standard"/>
        <c:varyColors val="0"/>
        <c:ser>
          <c:idx val="0"/>
          <c:order val="0"/>
          <c:tx>
            <c:v>Average working hours per driver per day</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Safety!$AB$85:$AM$85</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Average night driving hours per driver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Safety!$AB$86:$AM$86</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08891776"/>
        <c:axId val="1003860944"/>
      </c:lineChart>
      <c:catAx>
        <c:axId val="1008891776"/>
        <c:scaling>
          <c:orientation val="minMax"/>
        </c:scaling>
        <c:delete val="0"/>
        <c:axPos val="b"/>
        <c:numFmt formatCode="General" sourceLinked="1"/>
        <c:majorTickMark val="out"/>
        <c:minorTickMark val="none"/>
        <c:tickLblPos val="nextTo"/>
        <c:crossAx val="1003860944"/>
        <c:crosses val="autoZero"/>
        <c:auto val="1"/>
        <c:lblAlgn val="ctr"/>
        <c:lblOffset val="100"/>
        <c:noMultiLvlLbl val="1"/>
      </c:catAx>
      <c:valAx>
        <c:axId val="1003860944"/>
        <c:scaling>
          <c:orientation val="minMax"/>
        </c:scaling>
        <c:delete val="0"/>
        <c:axPos val="l"/>
        <c:majorGridlines/>
        <c:numFmt formatCode="General" sourceLinked="1"/>
        <c:majorTickMark val="out"/>
        <c:minorTickMark val="none"/>
        <c:tickLblPos val="nextTo"/>
        <c:crossAx val="1008891776"/>
        <c:crosses val="autoZero"/>
        <c:crossBetween val="between"/>
      </c:valAx>
    </c:plotArea>
    <c:legend>
      <c:legendPos val="r"/>
      <c:layout>
        <c:manualLayout>
          <c:xMode val="edge"/>
          <c:yMode val="edge"/>
          <c:x val="0.652777319533057"/>
          <c:y val="0.603340988626422"/>
          <c:w val="0.340558241900778"/>
          <c:h val="0.279313210848644"/>
        </c:manualLayout>
      </c:layout>
      <c:overlay val="0"/>
    </c:legend>
    <c:plotVisOnly val="1"/>
    <c:dispBlanksAs val="gap"/>
    <c:showDLblsOverMax val="0"/>
  </c:chart>
  <c:printSettings>
    <c:headerFooter/>
    <c:pageMargins b="0.75" l="0.7" r="0.7" t="0.75" header="0.3" footer="0.3"/>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PIs: S6, S7</a:t>
            </a:r>
          </a:p>
        </c:rich>
      </c:tx>
      <c:layout>
        <c:manualLayout>
          <c:xMode val="edge"/>
          <c:yMode val="edge"/>
          <c:x val="0.356791557305337"/>
          <c:y val="0.0138888888888889"/>
        </c:manualLayout>
      </c:layout>
      <c:overlay val="0"/>
    </c:title>
    <c:autoTitleDeleted val="0"/>
    <c:plotArea>
      <c:layout/>
      <c:lineChart>
        <c:grouping val="standard"/>
        <c:varyColors val="0"/>
        <c:ser>
          <c:idx val="0"/>
          <c:order val="0"/>
          <c:tx>
            <c:v>Average km per driver per day</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Safety!$AB$87:$AM$87</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Number of kms per speed violation occurences </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Safety!$AB$88:$AM$88</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21057088"/>
        <c:axId val="1023089472"/>
      </c:lineChart>
      <c:catAx>
        <c:axId val="1021057088"/>
        <c:scaling>
          <c:orientation val="minMax"/>
        </c:scaling>
        <c:delete val="0"/>
        <c:axPos val="b"/>
        <c:numFmt formatCode="General" sourceLinked="1"/>
        <c:majorTickMark val="out"/>
        <c:minorTickMark val="none"/>
        <c:tickLblPos val="nextTo"/>
        <c:crossAx val="1023089472"/>
        <c:crosses val="autoZero"/>
        <c:auto val="1"/>
        <c:lblAlgn val="ctr"/>
        <c:lblOffset val="100"/>
        <c:noMultiLvlLbl val="1"/>
      </c:catAx>
      <c:valAx>
        <c:axId val="1023089472"/>
        <c:scaling>
          <c:orientation val="minMax"/>
        </c:scaling>
        <c:delete val="0"/>
        <c:axPos val="l"/>
        <c:majorGridlines/>
        <c:numFmt formatCode="General" sourceLinked="1"/>
        <c:majorTickMark val="out"/>
        <c:minorTickMark val="none"/>
        <c:tickLblPos val="nextTo"/>
        <c:crossAx val="1021057088"/>
        <c:crosses val="autoZero"/>
        <c:crossBetween val="between"/>
      </c:valAx>
    </c:plotArea>
    <c:legend>
      <c:legendPos val="r"/>
      <c:layout>
        <c:manualLayout>
          <c:xMode val="edge"/>
          <c:yMode val="edge"/>
          <c:x val="0.667196750772797"/>
          <c:y val="0.70557669874599"/>
          <c:w val="0.332803177988707"/>
          <c:h val="0.288447377812713"/>
        </c:manualLayout>
      </c:layout>
      <c:overlay val="0"/>
    </c:legend>
    <c:plotVisOnly val="1"/>
    <c:dispBlanksAs val="gap"/>
    <c:showDLblsOverMax val="0"/>
  </c:chart>
  <c:printSettings>
    <c:headerFooter/>
    <c:pageMargins b="0.75" l="0.7" r="0.7" t="0.75" header="0.3" footer="0.3"/>
    <c:pageSetup/>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PIs: S8</a:t>
            </a:r>
          </a:p>
        </c:rich>
      </c:tx>
      <c:layout>
        <c:manualLayout>
          <c:xMode val="edge"/>
          <c:yMode val="edge"/>
          <c:x val="0.356791557305337"/>
          <c:y val="0.0138888888888889"/>
        </c:manualLayout>
      </c:layout>
      <c:overlay val="0"/>
    </c:title>
    <c:autoTitleDeleted val="0"/>
    <c:plotArea>
      <c:layout/>
      <c:lineChart>
        <c:grouping val="standard"/>
        <c:varyColors val="0"/>
        <c:ser>
          <c:idx val="0"/>
          <c:order val="0"/>
          <c:tx>
            <c:v>Number of traffic fines per driver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Safety!$AB$89:$AM$89</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22915920"/>
        <c:axId val="1022935920"/>
      </c:lineChart>
      <c:catAx>
        <c:axId val="1022915920"/>
        <c:scaling>
          <c:orientation val="minMax"/>
        </c:scaling>
        <c:delete val="0"/>
        <c:axPos val="b"/>
        <c:numFmt formatCode="General" sourceLinked="1"/>
        <c:majorTickMark val="out"/>
        <c:minorTickMark val="none"/>
        <c:tickLblPos val="nextTo"/>
        <c:crossAx val="1022935920"/>
        <c:crosses val="autoZero"/>
        <c:auto val="1"/>
        <c:lblAlgn val="ctr"/>
        <c:lblOffset val="100"/>
        <c:noMultiLvlLbl val="1"/>
      </c:catAx>
      <c:valAx>
        <c:axId val="1022935920"/>
        <c:scaling>
          <c:orientation val="minMax"/>
        </c:scaling>
        <c:delete val="0"/>
        <c:axPos val="l"/>
        <c:majorGridlines/>
        <c:numFmt formatCode="General" sourceLinked="1"/>
        <c:majorTickMark val="out"/>
        <c:minorTickMark val="none"/>
        <c:tickLblPos val="nextTo"/>
        <c:crossAx val="1022915920"/>
        <c:crosses val="autoZero"/>
        <c:crossBetween val="between"/>
      </c:valAx>
    </c:plotArea>
    <c:legend>
      <c:legendPos val="r"/>
      <c:layout>
        <c:manualLayout>
          <c:xMode val="edge"/>
          <c:yMode val="edge"/>
          <c:x val="0.700205579840015"/>
          <c:y val="0.71020632837562"/>
          <c:w val="0.299794437783923"/>
          <c:h val="0.144306480920654"/>
        </c:manualLayout>
      </c:layout>
      <c:overlay val="0"/>
    </c:legend>
    <c:plotVisOnly val="1"/>
    <c:dispBlanksAs val="gap"/>
    <c:showDLblsOverMax val="0"/>
  </c:chart>
  <c:printSettings>
    <c:headerFooter/>
    <c:pageMargins b="0.75" l="0.7" r="0.7" t="0.75" header="0.3" footer="0.3"/>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KPIs: KPIS1.1</a:t>
            </a:r>
          </a:p>
        </c:rich>
      </c:tx>
      <c:layout>
        <c:manualLayout>
          <c:xMode val="edge"/>
          <c:yMode val="edge"/>
          <c:x val="0.236956152115456"/>
          <c:y val="0.0462962962962963"/>
        </c:manualLayout>
      </c:layout>
      <c:overlay val="0"/>
    </c:title>
    <c:autoTitleDeleted val="0"/>
    <c:plotArea>
      <c:layout>
        <c:manualLayout>
          <c:layoutTarget val="inner"/>
          <c:xMode val="edge"/>
          <c:yMode val="edge"/>
          <c:x val="0.0655427350884875"/>
          <c:y val="0.194803514144065"/>
          <c:w val="0.655944326990199"/>
          <c:h val="0.554296806649169"/>
        </c:manualLayout>
      </c:layout>
      <c:lineChart>
        <c:grouping val="standard"/>
        <c:varyColors val="0"/>
        <c:ser>
          <c:idx val="2"/>
          <c:order val="0"/>
          <c:tx>
            <c:v>Km/fatal accidents</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Safety!$AB$70:$AM$70</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15157296"/>
        <c:axId val="1015155248"/>
      </c:lineChart>
      <c:catAx>
        <c:axId val="1015157296"/>
        <c:scaling>
          <c:orientation val="minMax"/>
        </c:scaling>
        <c:delete val="0"/>
        <c:axPos val="b"/>
        <c:numFmt formatCode="General" sourceLinked="1"/>
        <c:majorTickMark val="out"/>
        <c:minorTickMark val="none"/>
        <c:tickLblPos val="nextTo"/>
        <c:crossAx val="1015155248"/>
        <c:crosses val="autoZero"/>
        <c:auto val="1"/>
        <c:lblAlgn val="ctr"/>
        <c:lblOffset val="100"/>
        <c:noMultiLvlLbl val="0"/>
      </c:catAx>
      <c:valAx>
        <c:axId val="1015155248"/>
        <c:scaling>
          <c:orientation val="minMax"/>
        </c:scaling>
        <c:delete val="0"/>
        <c:axPos val="l"/>
        <c:majorGridlines/>
        <c:numFmt formatCode="General" sourceLinked="1"/>
        <c:majorTickMark val="out"/>
        <c:minorTickMark val="none"/>
        <c:tickLblPos val="nextTo"/>
        <c:crossAx val="101515729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KPIs: KPIS1.2, KPIS1.3</a:t>
            </a:r>
            <a:r>
              <a:rPr lang="en-US" baseline="0"/>
              <a:t> </a:t>
            </a:r>
            <a:endParaRPr lang="en-US"/>
          </a:p>
        </c:rich>
      </c:tx>
      <c:layout>
        <c:manualLayout>
          <c:xMode val="edge"/>
          <c:yMode val="edge"/>
          <c:x val="0.142470583709497"/>
          <c:y val="0.037037037037037"/>
        </c:manualLayout>
      </c:layout>
      <c:overlay val="0"/>
    </c:title>
    <c:autoTitleDeleted val="0"/>
    <c:plotArea>
      <c:layout/>
      <c:lineChart>
        <c:grouping val="standard"/>
        <c:varyColors val="0"/>
        <c:ser>
          <c:idx val="1"/>
          <c:order val="0"/>
          <c:tx>
            <c:v>Km/injury only accidents</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Safety!$AB$71:$AM$71</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1"/>
          <c:tx>
            <c:v>Km/ damage only accidents</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Safety!$AB$72:$AM$72</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15237616"/>
        <c:axId val="1009622896"/>
      </c:lineChart>
      <c:catAx>
        <c:axId val="1015237616"/>
        <c:scaling>
          <c:orientation val="minMax"/>
        </c:scaling>
        <c:delete val="0"/>
        <c:axPos val="b"/>
        <c:numFmt formatCode="General" sourceLinked="1"/>
        <c:majorTickMark val="out"/>
        <c:minorTickMark val="none"/>
        <c:tickLblPos val="nextTo"/>
        <c:crossAx val="1009622896"/>
        <c:crosses val="autoZero"/>
        <c:auto val="1"/>
        <c:lblAlgn val="ctr"/>
        <c:lblOffset val="100"/>
        <c:noMultiLvlLbl val="0"/>
      </c:catAx>
      <c:valAx>
        <c:axId val="1009622896"/>
        <c:scaling>
          <c:orientation val="minMax"/>
        </c:scaling>
        <c:delete val="0"/>
        <c:axPos val="l"/>
        <c:majorGridlines/>
        <c:numFmt formatCode="General" sourceLinked="1"/>
        <c:majorTickMark val="out"/>
        <c:minorTickMark val="none"/>
        <c:tickLblPos val="nextTo"/>
        <c:crossAx val="10152376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KPIs: KPIS2 </a:t>
            </a:r>
          </a:p>
        </c:rich>
      </c:tx>
      <c:layout>
        <c:manualLayout>
          <c:xMode val="edge"/>
          <c:yMode val="edge"/>
          <c:x val="0.130878000715027"/>
          <c:y val="0.0484088032685235"/>
        </c:manualLayout>
      </c:layout>
      <c:overlay val="0"/>
    </c:title>
    <c:autoTitleDeleted val="0"/>
    <c:plotArea>
      <c:layout/>
      <c:lineChart>
        <c:grouping val="standard"/>
        <c:varyColors val="0"/>
        <c:ser>
          <c:idx val="0"/>
          <c:order val="0"/>
          <c:tx>
            <c:v>Fatal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Safety!$AB$103:$AM$103</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Injury only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Safety!$AB$104:$AM$104</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v>Damage only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Safety!$AB$105:$AM$105</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3"/>
          <c:order val="3"/>
          <c:tx>
            <c:v>Total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Safety!$AB$106:$AM$106</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12971696"/>
        <c:axId val="1015836048"/>
      </c:lineChart>
      <c:catAx>
        <c:axId val="1012971696"/>
        <c:scaling>
          <c:orientation val="minMax"/>
        </c:scaling>
        <c:delete val="0"/>
        <c:axPos val="b"/>
        <c:numFmt formatCode="General" sourceLinked="1"/>
        <c:majorTickMark val="out"/>
        <c:minorTickMark val="none"/>
        <c:tickLblPos val="nextTo"/>
        <c:crossAx val="1015836048"/>
        <c:crosses val="autoZero"/>
        <c:auto val="1"/>
        <c:lblAlgn val="ctr"/>
        <c:lblOffset val="100"/>
        <c:noMultiLvlLbl val="1"/>
      </c:catAx>
      <c:valAx>
        <c:axId val="1015836048"/>
        <c:scaling>
          <c:orientation val="minMax"/>
        </c:scaling>
        <c:delete val="0"/>
        <c:axPos val="l"/>
        <c:majorGridlines/>
        <c:numFmt formatCode="General" sourceLinked="1"/>
        <c:majorTickMark val="out"/>
        <c:minorTickMark val="none"/>
        <c:tickLblPos val="nextTo"/>
        <c:crossAx val="1012971696"/>
        <c:crosses val="autoZero"/>
        <c:crossBetween val="between"/>
      </c:valAx>
    </c:plotArea>
    <c:legend>
      <c:legendPos val="r"/>
      <c:layout>
        <c:manualLayout>
          <c:xMode val="edge"/>
          <c:yMode val="edge"/>
          <c:x val="0.662305002111273"/>
          <c:y val="0.384980679498396"/>
          <c:w val="0.336046775348468"/>
          <c:h val="0.558626421697288"/>
        </c:manualLayout>
      </c:layout>
      <c:overlay val="0"/>
    </c:legend>
    <c:plotVisOnly val="1"/>
    <c:dispBlanksAs val="gap"/>
    <c:showDLblsOverMax val="0"/>
  </c:chart>
  <c:printSettings>
    <c:headerFooter/>
    <c:pageMargins b="0.75" l="0.7" r="0.7" t="0.75" header="0.3" footer="0.3"/>
    <c:pageSetup/>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PIs: S2</a:t>
            </a:r>
          </a:p>
        </c:rich>
      </c:tx>
      <c:layout>
        <c:manualLayout>
          <c:xMode val="edge"/>
          <c:yMode val="edge"/>
          <c:x val="0.356791557305337"/>
          <c:y val="0.0138888888888889"/>
        </c:manualLayout>
      </c:layout>
      <c:overlay val="0"/>
    </c:title>
    <c:autoTitleDeleted val="0"/>
    <c:plotArea>
      <c:layout/>
      <c:lineChart>
        <c:grouping val="standard"/>
        <c:varyColors val="0"/>
        <c:ser>
          <c:idx val="0"/>
          <c:order val="0"/>
          <c:tx>
            <c:v>Staff trained (%) (drivers)</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Safety!$AB$109:$AM$109</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Staff trained (%) (management)</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Safety!$AB$110:$AM$110</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v>Staff trained (%) (rest of staff)</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Safety!$AB$111:$AM$111</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34007616"/>
        <c:axId val="1034011792"/>
      </c:lineChart>
      <c:catAx>
        <c:axId val="1034007616"/>
        <c:scaling>
          <c:orientation val="minMax"/>
        </c:scaling>
        <c:delete val="0"/>
        <c:axPos val="b"/>
        <c:numFmt formatCode="General" sourceLinked="1"/>
        <c:majorTickMark val="out"/>
        <c:minorTickMark val="none"/>
        <c:tickLblPos val="nextTo"/>
        <c:crossAx val="1034011792"/>
        <c:crosses val="autoZero"/>
        <c:auto val="1"/>
        <c:lblAlgn val="ctr"/>
        <c:lblOffset val="100"/>
        <c:noMultiLvlLbl val="1"/>
      </c:catAx>
      <c:valAx>
        <c:axId val="1034011792"/>
        <c:scaling>
          <c:orientation val="minMax"/>
        </c:scaling>
        <c:delete val="0"/>
        <c:axPos val="l"/>
        <c:majorGridlines/>
        <c:numFmt formatCode="0.00%" sourceLinked="0"/>
        <c:majorTickMark val="out"/>
        <c:minorTickMark val="none"/>
        <c:tickLblPos val="nextTo"/>
        <c:crossAx val="1034007616"/>
        <c:crosses val="autoZero"/>
        <c:crossBetween val="between"/>
      </c:valAx>
    </c:plotArea>
    <c:legend>
      <c:legendPos val="r"/>
      <c:layout>
        <c:manualLayout>
          <c:xMode val="edge"/>
          <c:yMode val="edge"/>
          <c:x val="0.653514593732812"/>
          <c:y val="0.561866433362496"/>
          <c:w val="0.318405704429193"/>
          <c:h val="0.418969816272966"/>
        </c:manualLayout>
      </c:layout>
      <c:overlay val="0"/>
    </c:legend>
    <c:plotVisOnly val="1"/>
    <c:dispBlanksAs val="gap"/>
    <c:showDLblsOverMax val="0"/>
  </c:chart>
  <c:printSettings>
    <c:headerFooter/>
    <c:pageMargins b="0.75" l="0.7" r="0.7" t="0.75" header="0.3" footer="0.3"/>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PIs: S3</a:t>
            </a:r>
          </a:p>
        </c:rich>
      </c:tx>
      <c:layout>
        <c:manualLayout>
          <c:xMode val="edge"/>
          <c:yMode val="edge"/>
          <c:x val="0.356791557305337"/>
          <c:y val="0.0138888888888889"/>
        </c:manualLayout>
      </c:layout>
      <c:overlay val="0"/>
    </c:title>
    <c:autoTitleDeleted val="0"/>
    <c:plotArea>
      <c:layout/>
      <c:lineChart>
        <c:grouping val="standard"/>
        <c:varyColors val="0"/>
        <c:ser>
          <c:idx val="0"/>
          <c:order val="0"/>
          <c:tx>
            <c:v>Training hours per driver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Safety!$AB$112:$AM$112</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Training hours per management staff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Safety!$AB$113:$AM$113</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v>Training hours per rest of staff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Safety!$AB$114:$AM$114</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33289968"/>
        <c:axId val="1033393056"/>
      </c:lineChart>
      <c:catAx>
        <c:axId val="1033289968"/>
        <c:scaling>
          <c:orientation val="minMax"/>
        </c:scaling>
        <c:delete val="0"/>
        <c:axPos val="b"/>
        <c:numFmt formatCode="General" sourceLinked="1"/>
        <c:majorTickMark val="out"/>
        <c:minorTickMark val="none"/>
        <c:tickLblPos val="nextTo"/>
        <c:crossAx val="1033393056"/>
        <c:crosses val="autoZero"/>
        <c:auto val="1"/>
        <c:lblAlgn val="ctr"/>
        <c:lblOffset val="100"/>
        <c:noMultiLvlLbl val="1"/>
      </c:catAx>
      <c:valAx>
        <c:axId val="1033393056"/>
        <c:scaling>
          <c:orientation val="minMax"/>
        </c:scaling>
        <c:delete val="0"/>
        <c:axPos val="l"/>
        <c:majorGridlines/>
        <c:numFmt formatCode="General" sourceLinked="1"/>
        <c:majorTickMark val="out"/>
        <c:minorTickMark val="none"/>
        <c:tickLblPos val="nextTo"/>
        <c:crossAx val="1033289968"/>
        <c:crosses val="autoZero"/>
        <c:crossBetween val="between"/>
      </c:valAx>
    </c:plotArea>
    <c:legend>
      <c:legendPos val="r"/>
      <c:layout>
        <c:manualLayout>
          <c:xMode val="edge"/>
          <c:yMode val="edge"/>
          <c:x val="0.648460956401651"/>
          <c:y val="0.505734908136483"/>
          <c:w val="0.334680857196604"/>
          <c:h val="0.494265091863517"/>
        </c:manualLayout>
      </c:layout>
      <c:overlay val="0"/>
    </c:legend>
    <c:plotVisOnly val="1"/>
    <c:dispBlanksAs val="gap"/>
    <c:showDLblsOverMax val="0"/>
  </c:chart>
  <c:printSettings>
    <c:headerFooter/>
    <c:pageMargins b="0.75" l="0.7" r="0.7" t="0.75" header="0.3" footer="0.3"/>
    <c:pageSetup/>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PIs: S4, S5</a:t>
            </a:r>
          </a:p>
        </c:rich>
      </c:tx>
      <c:layout>
        <c:manualLayout>
          <c:xMode val="edge"/>
          <c:yMode val="edge"/>
          <c:x val="0.356791557305337"/>
          <c:y val="0.0138888888888889"/>
        </c:manualLayout>
      </c:layout>
      <c:overlay val="0"/>
    </c:title>
    <c:autoTitleDeleted val="0"/>
    <c:plotArea>
      <c:layout/>
      <c:lineChart>
        <c:grouping val="standard"/>
        <c:varyColors val="0"/>
        <c:ser>
          <c:idx val="0"/>
          <c:order val="0"/>
          <c:tx>
            <c:v>Average working hours per driver per day</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Safety!$AB$115:$AM$115</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Average night driving hours per driver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Safety!$AB$116:$AM$116</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33807344"/>
        <c:axId val="1033440400"/>
      </c:lineChart>
      <c:catAx>
        <c:axId val="1033807344"/>
        <c:scaling>
          <c:orientation val="minMax"/>
        </c:scaling>
        <c:delete val="0"/>
        <c:axPos val="b"/>
        <c:numFmt formatCode="General" sourceLinked="1"/>
        <c:majorTickMark val="out"/>
        <c:minorTickMark val="none"/>
        <c:tickLblPos val="nextTo"/>
        <c:crossAx val="1033440400"/>
        <c:crosses val="autoZero"/>
        <c:auto val="1"/>
        <c:lblAlgn val="ctr"/>
        <c:lblOffset val="100"/>
        <c:noMultiLvlLbl val="1"/>
      </c:catAx>
      <c:valAx>
        <c:axId val="1033440400"/>
        <c:scaling>
          <c:orientation val="minMax"/>
        </c:scaling>
        <c:delete val="0"/>
        <c:axPos val="l"/>
        <c:majorGridlines/>
        <c:numFmt formatCode="General" sourceLinked="1"/>
        <c:majorTickMark val="out"/>
        <c:minorTickMark val="none"/>
        <c:tickLblPos val="nextTo"/>
        <c:crossAx val="1033807344"/>
        <c:crosses val="autoZero"/>
        <c:crossBetween val="between"/>
      </c:valAx>
    </c:plotArea>
    <c:legend>
      <c:legendPos val="r"/>
      <c:layout>
        <c:manualLayout>
          <c:xMode val="edge"/>
          <c:yMode val="edge"/>
          <c:x val="0.652777319533057"/>
          <c:y val="0.603340988626422"/>
          <c:w val="0.340558306481465"/>
          <c:h val="0.279313210848644"/>
        </c:manualLayout>
      </c:layout>
      <c:overlay val="0"/>
    </c:legend>
    <c:plotVisOnly val="1"/>
    <c:dispBlanksAs val="gap"/>
    <c:showDLblsOverMax val="0"/>
  </c:chart>
  <c:printSettings>
    <c:headerFooter/>
    <c:pageMargins b="0.75" l="0.7" r="0.7" t="0.75" header="0.3" footer="0.3"/>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PIs: S6, S7</a:t>
            </a:r>
          </a:p>
        </c:rich>
      </c:tx>
      <c:layout>
        <c:manualLayout>
          <c:xMode val="edge"/>
          <c:yMode val="edge"/>
          <c:x val="0.356791557305337"/>
          <c:y val="0.0138888888888889"/>
        </c:manualLayout>
      </c:layout>
      <c:overlay val="0"/>
    </c:title>
    <c:autoTitleDeleted val="0"/>
    <c:plotArea>
      <c:layout/>
      <c:lineChart>
        <c:grouping val="standard"/>
        <c:varyColors val="0"/>
        <c:ser>
          <c:idx val="0"/>
          <c:order val="0"/>
          <c:tx>
            <c:v>Average km per driver per day</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Safety!$AB$117:$AM$117</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Number of kms per speed violation occurences </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Safety!$AB$118:$AM$118</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33159088"/>
        <c:axId val="1017336288"/>
      </c:lineChart>
      <c:catAx>
        <c:axId val="1033159088"/>
        <c:scaling>
          <c:orientation val="minMax"/>
        </c:scaling>
        <c:delete val="0"/>
        <c:axPos val="b"/>
        <c:numFmt formatCode="General" sourceLinked="1"/>
        <c:majorTickMark val="out"/>
        <c:minorTickMark val="none"/>
        <c:tickLblPos val="nextTo"/>
        <c:crossAx val="1017336288"/>
        <c:crosses val="autoZero"/>
        <c:auto val="1"/>
        <c:lblAlgn val="ctr"/>
        <c:lblOffset val="100"/>
        <c:noMultiLvlLbl val="1"/>
      </c:catAx>
      <c:valAx>
        <c:axId val="1017336288"/>
        <c:scaling>
          <c:orientation val="minMax"/>
        </c:scaling>
        <c:delete val="0"/>
        <c:axPos val="l"/>
        <c:majorGridlines/>
        <c:numFmt formatCode="General" sourceLinked="1"/>
        <c:majorTickMark val="out"/>
        <c:minorTickMark val="none"/>
        <c:tickLblPos val="nextTo"/>
        <c:crossAx val="1033159088"/>
        <c:crosses val="autoZero"/>
        <c:crossBetween val="between"/>
      </c:valAx>
    </c:plotArea>
    <c:legend>
      <c:legendPos val="r"/>
      <c:layout>
        <c:manualLayout>
          <c:xMode val="edge"/>
          <c:yMode val="edge"/>
          <c:x val="0.657563579763703"/>
          <c:y val="0.677798920968212"/>
          <c:w val="0.340008009611534"/>
          <c:h val="0.288447377812713"/>
        </c:manualLayout>
      </c:layout>
      <c:overlay val="0"/>
    </c:legend>
    <c:plotVisOnly val="1"/>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PIs: S2</a:t>
            </a:r>
          </a:p>
        </c:rich>
      </c:tx>
      <c:layout>
        <c:manualLayout>
          <c:xMode val="edge"/>
          <c:yMode val="edge"/>
          <c:x val="0.356791557305337"/>
          <c:y val="0.0138888888888889"/>
        </c:manualLayout>
      </c:layout>
      <c:overlay val="0"/>
    </c:title>
    <c:autoTitleDeleted val="0"/>
    <c:plotArea>
      <c:layout/>
      <c:scatterChart>
        <c:scatterStyle val="smoothMarker"/>
        <c:varyColors val="0"/>
        <c:ser>
          <c:idx val="0"/>
          <c:order val="0"/>
          <c:tx>
            <c:strRef>
              <c:f>Safety!$T$19</c:f>
              <c:strCache>
                <c:ptCount val="1"/>
                <c:pt idx="0">
                  <c:v>S2.1: Staff trained (%) (drivers)</c:v>
                </c:pt>
              </c:strCache>
            </c:strRef>
          </c:tx>
          <c:xVal>
            <c:numRef>
              <c:f>Safety!$U$9:$X$9</c:f>
              <c:numCache>
                <c:formatCode>General</c:formatCode>
                <c:ptCount val="4"/>
                <c:pt idx="0">
                  <c:v>2013.0</c:v>
                </c:pt>
                <c:pt idx="1">
                  <c:v>2014.0</c:v>
                </c:pt>
                <c:pt idx="2">
                  <c:v>2015.0</c:v>
                </c:pt>
                <c:pt idx="3">
                  <c:v>2016.0</c:v>
                </c:pt>
              </c:numCache>
            </c:numRef>
          </c:xVal>
          <c:yVal>
            <c:numRef>
              <c:f>Safety!$U$19:$X$19</c:f>
              <c:numCache>
                <c:formatCode>0%</c:formatCode>
                <c:ptCount val="4"/>
                <c:pt idx="0">
                  <c:v>0.0</c:v>
                </c:pt>
                <c:pt idx="1">
                  <c:v>0.0</c:v>
                </c:pt>
                <c:pt idx="2">
                  <c:v>0.0</c:v>
                </c:pt>
                <c:pt idx="3">
                  <c:v>0.0</c:v>
                </c:pt>
              </c:numCache>
            </c:numRef>
          </c:yVal>
          <c:smooth val="1"/>
        </c:ser>
        <c:ser>
          <c:idx val="1"/>
          <c:order val="1"/>
          <c:tx>
            <c:v>Staff trained (%) (management)</c:v>
          </c:tx>
          <c:xVal>
            <c:numRef>
              <c:f>Safety!$U$9:$X$9</c:f>
              <c:numCache>
                <c:formatCode>General</c:formatCode>
                <c:ptCount val="4"/>
                <c:pt idx="0">
                  <c:v>2013.0</c:v>
                </c:pt>
                <c:pt idx="1">
                  <c:v>2014.0</c:v>
                </c:pt>
                <c:pt idx="2">
                  <c:v>2015.0</c:v>
                </c:pt>
                <c:pt idx="3">
                  <c:v>2016.0</c:v>
                </c:pt>
              </c:numCache>
            </c:numRef>
          </c:xVal>
          <c:yVal>
            <c:numRef>
              <c:f>Safety!$U$20:$X$20</c:f>
              <c:numCache>
                <c:formatCode>0%</c:formatCode>
                <c:ptCount val="4"/>
                <c:pt idx="0">
                  <c:v>0.0</c:v>
                </c:pt>
                <c:pt idx="1">
                  <c:v>0.0</c:v>
                </c:pt>
                <c:pt idx="2">
                  <c:v>0.0</c:v>
                </c:pt>
                <c:pt idx="3">
                  <c:v>0.0</c:v>
                </c:pt>
              </c:numCache>
            </c:numRef>
          </c:yVal>
          <c:smooth val="1"/>
        </c:ser>
        <c:ser>
          <c:idx val="2"/>
          <c:order val="2"/>
          <c:tx>
            <c:v>Staff trained (%) (rest of staff)</c:v>
          </c:tx>
          <c:xVal>
            <c:numRef>
              <c:f>Safety!$U$9:$X$9</c:f>
              <c:numCache>
                <c:formatCode>General</c:formatCode>
                <c:ptCount val="4"/>
                <c:pt idx="0">
                  <c:v>2013.0</c:v>
                </c:pt>
                <c:pt idx="1">
                  <c:v>2014.0</c:v>
                </c:pt>
                <c:pt idx="2">
                  <c:v>2015.0</c:v>
                </c:pt>
                <c:pt idx="3">
                  <c:v>2016.0</c:v>
                </c:pt>
              </c:numCache>
            </c:numRef>
          </c:xVal>
          <c:yVal>
            <c:numRef>
              <c:f>Safety!$U$21:$X$21</c:f>
              <c:numCache>
                <c:formatCode>0%</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37899552"/>
        <c:axId val="1011275136"/>
      </c:scatterChart>
      <c:valAx>
        <c:axId val="1037899552"/>
        <c:scaling>
          <c:orientation val="minMax"/>
        </c:scaling>
        <c:delete val="0"/>
        <c:axPos val="b"/>
        <c:numFmt formatCode="General" sourceLinked="1"/>
        <c:majorTickMark val="out"/>
        <c:minorTickMark val="none"/>
        <c:tickLblPos val="nextTo"/>
        <c:crossAx val="1011275136"/>
        <c:crosses val="autoZero"/>
        <c:crossBetween val="midCat"/>
        <c:majorUnit val="1.0"/>
        <c:minorUnit val="1.0"/>
      </c:valAx>
      <c:valAx>
        <c:axId val="1011275136"/>
        <c:scaling>
          <c:orientation val="minMax"/>
        </c:scaling>
        <c:delete val="0"/>
        <c:axPos val="l"/>
        <c:majorGridlines/>
        <c:numFmt formatCode="0%" sourceLinked="1"/>
        <c:majorTickMark val="out"/>
        <c:minorTickMark val="none"/>
        <c:tickLblPos val="nextTo"/>
        <c:crossAx val="103789955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PIs: S8</a:t>
            </a:r>
          </a:p>
        </c:rich>
      </c:tx>
      <c:layout>
        <c:manualLayout>
          <c:xMode val="edge"/>
          <c:yMode val="edge"/>
          <c:x val="0.356791557305337"/>
          <c:y val="0.0138888888888889"/>
        </c:manualLayout>
      </c:layout>
      <c:overlay val="0"/>
    </c:title>
    <c:autoTitleDeleted val="0"/>
    <c:plotArea>
      <c:layout/>
      <c:lineChart>
        <c:grouping val="standard"/>
        <c:varyColors val="0"/>
        <c:ser>
          <c:idx val="0"/>
          <c:order val="0"/>
          <c:tx>
            <c:v>Number of traffic fines per driver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Safety!$AB$119:$AM$119</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20316208"/>
        <c:axId val="1013365184"/>
      </c:lineChart>
      <c:catAx>
        <c:axId val="1020316208"/>
        <c:scaling>
          <c:orientation val="minMax"/>
        </c:scaling>
        <c:delete val="0"/>
        <c:axPos val="b"/>
        <c:numFmt formatCode="General" sourceLinked="1"/>
        <c:majorTickMark val="out"/>
        <c:minorTickMark val="none"/>
        <c:tickLblPos val="nextTo"/>
        <c:crossAx val="1013365184"/>
        <c:crosses val="autoZero"/>
        <c:auto val="1"/>
        <c:lblAlgn val="ctr"/>
        <c:lblOffset val="100"/>
        <c:noMultiLvlLbl val="1"/>
      </c:catAx>
      <c:valAx>
        <c:axId val="1013365184"/>
        <c:scaling>
          <c:orientation val="minMax"/>
        </c:scaling>
        <c:delete val="0"/>
        <c:axPos val="l"/>
        <c:majorGridlines/>
        <c:numFmt formatCode="General" sourceLinked="1"/>
        <c:majorTickMark val="out"/>
        <c:minorTickMark val="none"/>
        <c:tickLblPos val="nextTo"/>
        <c:crossAx val="1020316208"/>
        <c:crosses val="autoZero"/>
        <c:crossBetween val="between"/>
      </c:valAx>
    </c:plotArea>
    <c:legend>
      <c:legendPos val="r"/>
      <c:layout>
        <c:manualLayout>
          <c:xMode val="edge"/>
          <c:yMode val="edge"/>
          <c:x val="0.700205522989447"/>
          <c:y val="0.663910032079324"/>
          <c:w val="0.299794398948029"/>
          <c:h val="0.144306480920654"/>
        </c:manualLayout>
      </c:layout>
      <c:overlay val="0"/>
    </c:legend>
    <c:plotVisOnly val="1"/>
    <c:dispBlanksAs val="gap"/>
    <c:showDLblsOverMax val="0"/>
  </c:chart>
  <c:printSettings>
    <c:headerFooter/>
    <c:pageMargins b="0.75" l="0.7" r="0.7" t="0.75" header="0.3" footer="0.3"/>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KPIs: KPIS1.1</a:t>
            </a:r>
          </a:p>
        </c:rich>
      </c:tx>
      <c:layout>
        <c:manualLayout>
          <c:xMode val="edge"/>
          <c:yMode val="edge"/>
          <c:x val="0.236956152115456"/>
          <c:y val="0.0462962962962963"/>
        </c:manualLayout>
      </c:layout>
      <c:overlay val="0"/>
    </c:title>
    <c:autoTitleDeleted val="0"/>
    <c:plotArea>
      <c:layout>
        <c:manualLayout>
          <c:layoutTarget val="inner"/>
          <c:xMode val="edge"/>
          <c:yMode val="edge"/>
          <c:x val="0.0655427350884875"/>
          <c:y val="0.194803514144065"/>
          <c:w val="0.655944326990199"/>
          <c:h val="0.554296806649169"/>
        </c:manualLayout>
      </c:layout>
      <c:lineChart>
        <c:grouping val="standard"/>
        <c:varyColors val="0"/>
        <c:ser>
          <c:idx val="2"/>
          <c:order val="0"/>
          <c:tx>
            <c:v>Km/fatal accidents</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Safety!$AB$100:$AM$100</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21647408"/>
        <c:axId val="1019068096"/>
      </c:lineChart>
      <c:catAx>
        <c:axId val="1021647408"/>
        <c:scaling>
          <c:orientation val="minMax"/>
        </c:scaling>
        <c:delete val="0"/>
        <c:axPos val="b"/>
        <c:numFmt formatCode="General" sourceLinked="1"/>
        <c:majorTickMark val="out"/>
        <c:minorTickMark val="none"/>
        <c:tickLblPos val="nextTo"/>
        <c:crossAx val="1019068096"/>
        <c:crosses val="autoZero"/>
        <c:auto val="1"/>
        <c:lblAlgn val="ctr"/>
        <c:lblOffset val="100"/>
        <c:noMultiLvlLbl val="0"/>
      </c:catAx>
      <c:valAx>
        <c:axId val="1019068096"/>
        <c:scaling>
          <c:orientation val="minMax"/>
        </c:scaling>
        <c:delete val="0"/>
        <c:axPos val="l"/>
        <c:majorGridlines/>
        <c:numFmt formatCode="General" sourceLinked="1"/>
        <c:majorTickMark val="out"/>
        <c:minorTickMark val="none"/>
        <c:tickLblPos val="nextTo"/>
        <c:crossAx val="102164740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KPIs: KPIS1.2, KPIS1.3</a:t>
            </a:r>
            <a:r>
              <a:rPr lang="en-US" baseline="0"/>
              <a:t> </a:t>
            </a:r>
            <a:endParaRPr lang="en-US"/>
          </a:p>
        </c:rich>
      </c:tx>
      <c:layout>
        <c:manualLayout>
          <c:xMode val="edge"/>
          <c:yMode val="edge"/>
          <c:x val="0.142470583709497"/>
          <c:y val="0.037037037037037"/>
        </c:manualLayout>
      </c:layout>
      <c:overlay val="0"/>
    </c:title>
    <c:autoTitleDeleted val="0"/>
    <c:plotArea>
      <c:layout/>
      <c:lineChart>
        <c:grouping val="standard"/>
        <c:varyColors val="0"/>
        <c:ser>
          <c:idx val="1"/>
          <c:order val="0"/>
          <c:tx>
            <c:v>Km/injury only accidents</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Safety!$AB$101:$AM$101</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1"/>
          <c:tx>
            <c:v>Km/ damage only accidents</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Safety!$AB$102:$AM$102</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20348608"/>
        <c:axId val="1020593760"/>
      </c:lineChart>
      <c:catAx>
        <c:axId val="1020348608"/>
        <c:scaling>
          <c:orientation val="minMax"/>
        </c:scaling>
        <c:delete val="0"/>
        <c:axPos val="b"/>
        <c:numFmt formatCode="General" sourceLinked="1"/>
        <c:majorTickMark val="out"/>
        <c:minorTickMark val="none"/>
        <c:tickLblPos val="nextTo"/>
        <c:crossAx val="1020593760"/>
        <c:crosses val="autoZero"/>
        <c:auto val="1"/>
        <c:lblAlgn val="ctr"/>
        <c:lblOffset val="100"/>
        <c:noMultiLvlLbl val="0"/>
      </c:catAx>
      <c:valAx>
        <c:axId val="1020593760"/>
        <c:scaling>
          <c:orientation val="minMax"/>
        </c:scaling>
        <c:delete val="0"/>
        <c:axPos val="l"/>
        <c:majorGridlines/>
        <c:numFmt formatCode="General" sourceLinked="1"/>
        <c:majorTickMark val="out"/>
        <c:minorTickMark val="none"/>
        <c:tickLblPos val="nextTo"/>
        <c:crossAx val="102034860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Environmental</a:t>
            </a:r>
            <a:r>
              <a:rPr lang="en-US" baseline="0"/>
              <a:t> </a:t>
            </a:r>
            <a:r>
              <a:rPr lang="en-US"/>
              <a:t> KPIs</a:t>
            </a:r>
          </a:p>
        </c:rich>
      </c:tx>
      <c:layout>
        <c:manualLayout>
          <c:xMode val="edge"/>
          <c:yMode val="edge"/>
          <c:x val="0.106514767049468"/>
          <c:y val="0.0354638194497533"/>
        </c:manualLayout>
      </c:layout>
      <c:overlay val="0"/>
    </c:title>
    <c:autoTitleDeleted val="0"/>
    <c:plotArea>
      <c:layout/>
      <c:scatterChart>
        <c:scatterStyle val="smoothMarker"/>
        <c:varyColors val="0"/>
        <c:ser>
          <c:idx val="0"/>
          <c:order val="0"/>
          <c:tx>
            <c:v>Gasoline vehicles gCO2/km</c:v>
          </c:tx>
          <c:xVal>
            <c:numRef>
              <c:f>Environment!$W$4:$Z$4</c:f>
              <c:numCache>
                <c:formatCode>General</c:formatCode>
                <c:ptCount val="4"/>
                <c:pt idx="0">
                  <c:v>2013.0</c:v>
                </c:pt>
                <c:pt idx="1">
                  <c:v>2014.0</c:v>
                </c:pt>
                <c:pt idx="2">
                  <c:v>2015.0</c:v>
                </c:pt>
                <c:pt idx="3">
                  <c:v>2016.0</c:v>
                </c:pt>
              </c:numCache>
            </c:numRef>
          </c:xVal>
          <c:yVal>
            <c:numRef>
              <c:f>Environment!$W$5:$Z$5</c:f>
              <c:numCache>
                <c:formatCode>0</c:formatCode>
                <c:ptCount val="4"/>
                <c:pt idx="0">
                  <c:v>0.0</c:v>
                </c:pt>
                <c:pt idx="1">
                  <c:v>0.0</c:v>
                </c:pt>
                <c:pt idx="2">
                  <c:v>0.0</c:v>
                </c:pt>
                <c:pt idx="3">
                  <c:v>0.0</c:v>
                </c:pt>
              </c:numCache>
            </c:numRef>
          </c:yVal>
          <c:smooth val="1"/>
        </c:ser>
        <c:ser>
          <c:idx val="1"/>
          <c:order val="1"/>
          <c:tx>
            <c:v>Diesel vehicles gCO2/km</c:v>
          </c:tx>
          <c:xVal>
            <c:numRef>
              <c:f>Environment!$W$4:$Z$4</c:f>
              <c:numCache>
                <c:formatCode>General</c:formatCode>
                <c:ptCount val="4"/>
                <c:pt idx="0">
                  <c:v>2013.0</c:v>
                </c:pt>
                <c:pt idx="1">
                  <c:v>2014.0</c:v>
                </c:pt>
                <c:pt idx="2">
                  <c:v>2015.0</c:v>
                </c:pt>
                <c:pt idx="3">
                  <c:v>2016.0</c:v>
                </c:pt>
              </c:numCache>
            </c:numRef>
          </c:xVal>
          <c:yVal>
            <c:numRef>
              <c:f>Environment!$W$6:$Z$6</c:f>
              <c:numCache>
                <c:formatCode>0</c:formatCode>
                <c:ptCount val="4"/>
                <c:pt idx="0">
                  <c:v>0.0</c:v>
                </c:pt>
                <c:pt idx="1">
                  <c:v>0.0</c:v>
                </c:pt>
                <c:pt idx="2">
                  <c:v>0.0</c:v>
                </c:pt>
                <c:pt idx="3">
                  <c:v>0.0</c:v>
                </c:pt>
              </c:numCache>
            </c:numRef>
          </c:yVal>
          <c:smooth val="1"/>
        </c:ser>
        <c:ser>
          <c:idx val="2"/>
          <c:order val="2"/>
          <c:tx>
            <c:v>Total fleet gCO2/km</c:v>
          </c:tx>
          <c:xVal>
            <c:numRef>
              <c:f>Environment!$W$4:$Z$4</c:f>
              <c:numCache>
                <c:formatCode>General</c:formatCode>
                <c:ptCount val="4"/>
                <c:pt idx="0">
                  <c:v>2013.0</c:v>
                </c:pt>
                <c:pt idx="1">
                  <c:v>2014.0</c:v>
                </c:pt>
                <c:pt idx="2">
                  <c:v>2015.0</c:v>
                </c:pt>
                <c:pt idx="3">
                  <c:v>2016.0</c:v>
                </c:pt>
              </c:numCache>
            </c:numRef>
          </c:xVal>
          <c:yVal>
            <c:numRef>
              <c:f>Environment!$W$7:$Z$7</c:f>
              <c:numCache>
                <c:formatCode>0</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14185248"/>
        <c:axId val="1019474672"/>
      </c:scatterChart>
      <c:valAx>
        <c:axId val="1014185248"/>
        <c:scaling>
          <c:orientation val="minMax"/>
        </c:scaling>
        <c:delete val="0"/>
        <c:axPos val="b"/>
        <c:numFmt formatCode="General" sourceLinked="1"/>
        <c:majorTickMark val="out"/>
        <c:minorTickMark val="none"/>
        <c:tickLblPos val="nextTo"/>
        <c:crossAx val="1019474672"/>
        <c:crosses val="autoZero"/>
        <c:crossBetween val="midCat"/>
        <c:majorUnit val="1.0"/>
        <c:minorUnit val="1.0"/>
      </c:valAx>
      <c:valAx>
        <c:axId val="1019474672"/>
        <c:scaling>
          <c:orientation val="minMax"/>
        </c:scaling>
        <c:delete val="0"/>
        <c:axPos val="l"/>
        <c:majorGridlines/>
        <c:numFmt formatCode="0" sourceLinked="1"/>
        <c:majorTickMark val="out"/>
        <c:minorTickMark val="none"/>
        <c:tickLblPos val="nextTo"/>
        <c:crossAx val="101418524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Environmental</a:t>
            </a:r>
            <a:r>
              <a:rPr lang="en-US" baseline="0"/>
              <a:t> </a:t>
            </a:r>
            <a:r>
              <a:rPr lang="en-US"/>
              <a:t> PIs: En1</a:t>
            </a:r>
          </a:p>
        </c:rich>
      </c:tx>
      <c:layout>
        <c:manualLayout>
          <c:xMode val="edge"/>
          <c:yMode val="edge"/>
          <c:x val="0.106514767049468"/>
          <c:y val="0.0354638194497533"/>
        </c:manualLayout>
      </c:layout>
      <c:overlay val="0"/>
    </c:title>
    <c:autoTitleDeleted val="0"/>
    <c:plotArea>
      <c:layout/>
      <c:scatterChart>
        <c:scatterStyle val="smoothMarker"/>
        <c:varyColors val="0"/>
        <c:ser>
          <c:idx val="0"/>
          <c:order val="0"/>
          <c:tx>
            <c:v>Gasoline consumption lt/100km</c:v>
          </c:tx>
          <c:xVal>
            <c:numRef>
              <c:f>Environment!$W$4:$Z$4</c:f>
              <c:numCache>
                <c:formatCode>General</c:formatCode>
                <c:ptCount val="4"/>
                <c:pt idx="0">
                  <c:v>2013.0</c:v>
                </c:pt>
                <c:pt idx="1">
                  <c:v>2014.0</c:v>
                </c:pt>
                <c:pt idx="2">
                  <c:v>2015.0</c:v>
                </c:pt>
                <c:pt idx="3">
                  <c:v>2016.0</c:v>
                </c:pt>
              </c:numCache>
            </c:numRef>
          </c:xVal>
          <c:yVal>
            <c:numRef>
              <c:f>Environment!$W$9:$Z$9</c:f>
              <c:numCache>
                <c:formatCode>0.00</c:formatCode>
                <c:ptCount val="4"/>
                <c:pt idx="0">
                  <c:v>0.0</c:v>
                </c:pt>
                <c:pt idx="1">
                  <c:v>0.0</c:v>
                </c:pt>
                <c:pt idx="2">
                  <c:v>0.0</c:v>
                </c:pt>
                <c:pt idx="3">
                  <c:v>0.0</c:v>
                </c:pt>
              </c:numCache>
            </c:numRef>
          </c:yVal>
          <c:smooth val="1"/>
        </c:ser>
        <c:ser>
          <c:idx val="1"/>
          <c:order val="1"/>
          <c:tx>
            <c:v>Diesel consumption lt/100km</c:v>
          </c:tx>
          <c:xVal>
            <c:numRef>
              <c:f>Environment!$W$4:$Z$4</c:f>
              <c:numCache>
                <c:formatCode>General</c:formatCode>
                <c:ptCount val="4"/>
                <c:pt idx="0">
                  <c:v>2013.0</c:v>
                </c:pt>
                <c:pt idx="1">
                  <c:v>2014.0</c:v>
                </c:pt>
                <c:pt idx="2">
                  <c:v>2015.0</c:v>
                </c:pt>
                <c:pt idx="3">
                  <c:v>2016.0</c:v>
                </c:pt>
              </c:numCache>
            </c:numRef>
          </c:xVal>
          <c:yVal>
            <c:numRef>
              <c:f>Environment!$W$10:$Z$10</c:f>
              <c:numCache>
                <c:formatCode>0.00</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10184320"/>
        <c:axId val="1004404944"/>
      </c:scatterChart>
      <c:valAx>
        <c:axId val="1010184320"/>
        <c:scaling>
          <c:orientation val="minMax"/>
        </c:scaling>
        <c:delete val="0"/>
        <c:axPos val="b"/>
        <c:numFmt formatCode="General" sourceLinked="1"/>
        <c:majorTickMark val="out"/>
        <c:minorTickMark val="none"/>
        <c:tickLblPos val="nextTo"/>
        <c:crossAx val="1004404944"/>
        <c:crosses val="autoZero"/>
        <c:crossBetween val="midCat"/>
        <c:majorUnit val="1.0"/>
        <c:minorUnit val="1.0"/>
      </c:valAx>
      <c:valAx>
        <c:axId val="1004404944"/>
        <c:scaling>
          <c:orientation val="minMax"/>
        </c:scaling>
        <c:delete val="0"/>
        <c:axPos val="l"/>
        <c:majorGridlines/>
        <c:numFmt formatCode="0.00" sourceLinked="1"/>
        <c:majorTickMark val="out"/>
        <c:minorTickMark val="none"/>
        <c:tickLblPos val="nextTo"/>
        <c:crossAx val="1010184320"/>
        <c:crosses val="autoZero"/>
        <c:crossBetween val="midCat"/>
      </c:valAx>
    </c:plotArea>
    <c:legend>
      <c:legendPos val="r"/>
      <c:layout>
        <c:manualLayout>
          <c:xMode val="edge"/>
          <c:yMode val="edge"/>
          <c:x val="0.696538205146821"/>
          <c:y val="0.487600247885681"/>
          <c:w val="0.289092258270734"/>
          <c:h val="0.279313210848644"/>
        </c:manualLayout>
      </c:layout>
      <c:overlay val="0"/>
    </c:legend>
    <c:plotVisOnly val="1"/>
    <c:dispBlanksAs val="gap"/>
    <c:showDLblsOverMax val="0"/>
  </c:chart>
  <c:printSettings>
    <c:headerFooter/>
    <c:pageMargins b="0.75" l="0.7" r="0.7" t="0.75" header="0.3" footer="0.3"/>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Environmental</a:t>
            </a:r>
            <a:r>
              <a:rPr lang="en-US" baseline="0"/>
              <a:t> </a:t>
            </a:r>
            <a:r>
              <a:rPr lang="en-US"/>
              <a:t> PIs: En2</a:t>
            </a:r>
            <a:r>
              <a:rPr lang="en-US" baseline="0"/>
              <a:t>, En3</a:t>
            </a:r>
            <a:endParaRPr lang="en-US"/>
          </a:p>
        </c:rich>
      </c:tx>
      <c:layout>
        <c:manualLayout>
          <c:xMode val="edge"/>
          <c:yMode val="edge"/>
          <c:x val="0.106514767049468"/>
          <c:y val="0.0354638194497533"/>
        </c:manualLayout>
      </c:layout>
      <c:overlay val="0"/>
    </c:title>
    <c:autoTitleDeleted val="0"/>
    <c:plotArea>
      <c:layout>
        <c:manualLayout>
          <c:layoutTarget val="inner"/>
          <c:xMode val="edge"/>
          <c:yMode val="edge"/>
          <c:x val="0.109957708774775"/>
          <c:y val="0.181564440367284"/>
          <c:w val="0.479363102867955"/>
          <c:h val="0.731912782746817"/>
        </c:manualLayout>
      </c:layout>
      <c:scatterChart>
        <c:scatterStyle val="smoothMarker"/>
        <c:varyColors val="0"/>
        <c:ser>
          <c:idx val="0"/>
          <c:order val="0"/>
          <c:tx>
            <c:v>Average age per vehicle (years)</c:v>
          </c:tx>
          <c:xVal>
            <c:numRef>
              <c:f>Environment!$W$4:$Z$4</c:f>
              <c:numCache>
                <c:formatCode>General</c:formatCode>
                <c:ptCount val="4"/>
                <c:pt idx="0">
                  <c:v>2013.0</c:v>
                </c:pt>
                <c:pt idx="1">
                  <c:v>2014.0</c:v>
                </c:pt>
                <c:pt idx="2">
                  <c:v>2015.0</c:v>
                </c:pt>
                <c:pt idx="3">
                  <c:v>2016.0</c:v>
                </c:pt>
              </c:numCache>
            </c:numRef>
          </c:xVal>
          <c:yVal>
            <c:numRef>
              <c:f>Environment!$W$11:$Z$11</c:f>
              <c:numCache>
                <c:formatCode>General</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17813152"/>
        <c:axId val="960714784"/>
      </c:scatterChart>
      <c:scatterChart>
        <c:scatterStyle val="smoothMarker"/>
        <c:varyColors val="0"/>
        <c:ser>
          <c:idx val="1"/>
          <c:order val="1"/>
          <c:tx>
            <c:v>Average mileage per vehicle (km)</c:v>
          </c:tx>
          <c:xVal>
            <c:numRef>
              <c:f>Environment!$W$4:$Z$4</c:f>
              <c:numCache>
                <c:formatCode>General</c:formatCode>
                <c:ptCount val="4"/>
                <c:pt idx="0">
                  <c:v>2013.0</c:v>
                </c:pt>
                <c:pt idx="1">
                  <c:v>2014.0</c:v>
                </c:pt>
                <c:pt idx="2">
                  <c:v>2015.0</c:v>
                </c:pt>
                <c:pt idx="3">
                  <c:v>2016.0</c:v>
                </c:pt>
              </c:numCache>
            </c:numRef>
          </c:xVal>
          <c:yVal>
            <c:numRef>
              <c:f>Environment!$W$12:$Z$12</c:f>
              <c:numCache>
                <c:formatCode>General</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11619568"/>
        <c:axId val="1007040848"/>
      </c:scatterChart>
      <c:valAx>
        <c:axId val="1017813152"/>
        <c:scaling>
          <c:orientation val="minMax"/>
        </c:scaling>
        <c:delete val="0"/>
        <c:axPos val="b"/>
        <c:numFmt formatCode="General" sourceLinked="1"/>
        <c:majorTickMark val="out"/>
        <c:minorTickMark val="none"/>
        <c:tickLblPos val="nextTo"/>
        <c:crossAx val="960714784"/>
        <c:crosses val="autoZero"/>
        <c:crossBetween val="midCat"/>
        <c:majorUnit val="1.0"/>
        <c:minorUnit val="1.0"/>
      </c:valAx>
      <c:valAx>
        <c:axId val="960714784"/>
        <c:scaling>
          <c:orientation val="minMax"/>
        </c:scaling>
        <c:delete val="0"/>
        <c:axPos val="l"/>
        <c:majorGridlines/>
        <c:title>
          <c:tx>
            <c:rich>
              <a:bodyPr rot="-5400000" vert="horz"/>
              <a:lstStyle/>
              <a:p>
                <a:pPr>
                  <a:defRPr/>
                </a:pPr>
                <a:r>
                  <a:rPr lang="en-US"/>
                  <a:t>years</a:t>
                </a:r>
              </a:p>
            </c:rich>
          </c:tx>
          <c:overlay val="0"/>
        </c:title>
        <c:numFmt formatCode="General" sourceLinked="1"/>
        <c:majorTickMark val="out"/>
        <c:minorTickMark val="none"/>
        <c:tickLblPos val="nextTo"/>
        <c:crossAx val="1017813152"/>
        <c:crosses val="autoZero"/>
        <c:crossBetween val="midCat"/>
      </c:valAx>
      <c:valAx>
        <c:axId val="1007040848"/>
        <c:scaling>
          <c:orientation val="minMax"/>
        </c:scaling>
        <c:delete val="0"/>
        <c:axPos val="r"/>
        <c:title>
          <c:tx>
            <c:rich>
              <a:bodyPr rot="-5400000" vert="horz"/>
              <a:lstStyle/>
              <a:p>
                <a:pPr>
                  <a:defRPr/>
                </a:pPr>
                <a:r>
                  <a:rPr lang="en-US"/>
                  <a:t>km</a:t>
                </a:r>
              </a:p>
            </c:rich>
          </c:tx>
          <c:layout>
            <c:manualLayout>
              <c:xMode val="edge"/>
              <c:yMode val="edge"/>
              <c:x val="0.65295815391056"/>
              <c:y val="0.459654782735491"/>
            </c:manualLayout>
          </c:layout>
          <c:overlay val="0"/>
        </c:title>
        <c:numFmt formatCode="General" sourceLinked="1"/>
        <c:majorTickMark val="out"/>
        <c:minorTickMark val="none"/>
        <c:tickLblPos val="nextTo"/>
        <c:crossAx val="1011619568"/>
        <c:crosses val="max"/>
        <c:crossBetween val="midCat"/>
      </c:valAx>
      <c:valAx>
        <c:axId val="1011619568"/>
        <c:scaling>
          <c:orientation val="minMax"/>
        </c:scaling>
        <c:delete val="1"/>
        <c:axPos val="b"/>
        <c:numFmt formatCode="General" sourceLinked="1"/>
        <c:majorTickMark val="out"/>
        <c:minorTickMark val="none"/>
        <c:tickLblPos val="nextTo"/>
        <c:crossAx val="1007040848"/>
        <c:crosses val="autoZero"/>
        <c:crossBetween val="midCat"/>
      </c:valAx>
    </c:plotArea>
    <c:legend>
      <c:legendPos val="r"/>
      <c:layout>
        <c:manualLayout>
          <c:xMode val="edge"/>
          <c:yMode val="edge"/>
          <c:x val="0.684503246817534"/>
          <c:y val="0.6311187664042"/>
          <c:w val="0.315496727005136"/>
          <c:h val="0.290951261300671"/>
        </c:manualLayout>
      </c:layout>
      <c:overlay val="0"/>
    </c:legend>
    <c:plotVisOnly val="1"/>
    <c:dispBlanksAs val="gap"/>
    <c:showDLblsOverMax val="0"/>
  </c:chart>
  <c:printSettings>
    <c:headerFooter/>
    <c:pageMargins b="0.75" l="0.7" r="0.7" t="0.75" header="0.3" footer="0.3"/>
    <c:pageSetup/>
  </c:printSettings>
  <c:userShapes r:id="rId1"/>
</c:chartSpace>
</file>

<file path=xl/charts/chart4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Environmental</a:t>
            </a:r>
            <a:r>
              <a:rPr lang="en-US" baseline="0"/>
              <a:t> </a:t>
            </a:r>
            <a:r>
              <a:rPr lang="en-US"/>
              <a:t> PIs: En4, En5, En6</a:t>
            </a:r>
          </a:p>
        </c:rich>
      </c:tx>
      <c:layout>
        <c:manualLayout>
          <c:xMode val="edge"/>
          <c:yMode val="edge"/>
          <c:x val="0.106514767049468"/>
          <c:y val="0.0354638194497533"/>
        </c:manualLayout>
      </c:layout>
      <c:overlay val="0"/>
    </c:title>
    <c:autoTitleDeleted val="0"/>
    <c:plotArea>
      <c:layout/>
      <c:scatterChart>
        <c:scatterStyle val="smoothMarker"/>
        <c:varyColors val="0"/>
        <c:ser>
          <c:idx val="0"/>
          <c:order val="0"/>
          <c:tx>
            <c:v>% of green vehicles (Euro 5&amp;6) in field</c:v>
          </c:tx>
          <c:xVal>
            <c:numRef>
              <c:f>Environment!$W$4:$Z$4</c:f>
              <c:numCache>
                <c:formatCode>General</c:formatCode>
                <c:ptCount val="4"/>
                <c:pt idx="0">
                  <c:v>2013.0</c:v>
                </c:pt>
                <c:pt idx="1">
                  <c:v>2014.0</c:v>
                </c:pt>
                <c:pt idx="2">
                  <c:v>2015.0</c:v>
                </c:pt>
                <c:pt idx="3">
                  <c:v>2016.0</c:v>
                </c:pt>
              </c:numCache>
            </c:numRef>
          </c:xVal>
          <c:yVal>
            <c:numRef>
              <c:f>Environment!$W$13:$Z$13</c:f>
              <c:numCache>
                <c:formatCode>0%</c:formatCode>
                <c:ptCount val="4"/>
                <c:pt idx="0">
                  <c:v>0.0</c:v>
                </c:pt>
                <c:pt idx="1">
                  <c:v>0.0</c:v>
                </c:pt>
                <c:pt idx="2">
                  <c:v>0.0</c:v>
                </c:pt>
                <c:pt idx="3">
                  <c:v>0.0</c:v>
                </c:pt>
              </c:numCache>
            </c:numRef>
          </c:yVal>
          <c:smooth val="1"/>
        </c:ser>
        <c:ser>
          <c:idx val="1"/>
          <c:order val="1"/>
          <c:tx>
            <c:v>% of green city vehicles (hybrids, electric cars)</c:v>
          </c:tx>
          <c:xVal>
            <c:numRef>
              <c:f>Environment!$W$4:$Z$4</c:f>
              <c:numCache>
                <c:formatCode>General</c:formatCode>
                <c:ptCount val="4"/>
                <c:pt idx="0">
                  <c:v>2013.0</c:v>
                </c:pt>
                <c:pt idx="1">
                  <c:v>2014.0</c:v>
                </c:pt>
                <c:pt idx="2">
                  <c:v>2015.0</c:v>
                </c:pt>
                <c:pt idx="3">
                  <c:v>2016.0</c:v>
                </c:pt>
              </c:numCache>
            </c:numRef>
          </c:xVal>
          <c:yVal>
            <c:numRef>
              <c:f>Environment!$W$14:$Z$14</c:f>
              <c:numCache>
                <c:formatCode>0%</c:formatCode>
                <c:ptCount val="4"/>
                <c:pt idx="0">
                  <c:v>0.0</c:v>
                </c:pt>
                <c:pt idx="1">
                  <c:v>0.0</c:v>
                </c:pt>
                <c:pt idx="2">
                  <c:v>0.0</c:v>
                </c:pt>
                <c:pt idx="3">
                  <c:v>0.0</c:v>
                </c:pt>
              </c:numCache>
            </c:numRef>
          </c:yVal>
          <c:smooth val="1"/>
        </c:ser>
        <c:ser>
          <c:idx val="2"/>
          <c:order val="2"/>
          <c:tx>
            <c:v>% of 4-stroke motorbikes</c:v>
          </c:tx>
          <c:xVal>
            <c:numRef>
              <c:f>Environment!$W$4:$Z$4</c:f>
              <c:numCache>
                <c:formatCode>General</c:formatCode>
                <c:ptCount val="4"/>
                <c:pt idx="0">
                  <c:v>2013.0</c:v>
                </c:pt>
                <c:pt idx="1">
                  <c:v>2014.0</c:v>
                </c:pt>
                <c:pt idx="2">
                  <c:v>2015.0</c:v>
                </c:pt>
                <c:pt idx="3">
                  <c:v>2016.0</c:v>
                </c:pt>
              </c:numCache>
            </c:numRef>
          </c:xVal>
          <c:yVal>
            <c:numRef>
              <c:f>Environment!$W$15:$Z$15</c:f>
              <c:numCache>
                <c:formatCode>0%</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33551120"/>
        <c:axId val="984789840"/>
      </c:scatterChart>
      <c:valAx>
        <c:axId val="1033551120"/>
        <c:scaling>
          <c:orientation val="minMax"/>
        </c:scaling>
        <c:delete val="0"/>
        <c:axPos val="b"/>
        <c:numFmt formatCode="General" sourceLinked="1"/>
        <c:majorTickMark val="out"/>
        <c:minorTickMark val="none"/>
        <c:tickLblPos val="nextTo"/>
        <c:crossAx val="984789840"/>
        <c:crosses val="autoZero"/>
        <c:crossBetween val="midCat"/>
        <c:majorUnit val="1.0"/>
        <c:minorUnit val="1.0"/>
      </c:valAx>
      <c:valAx>
        <c:axId val="984789840"/>
        <c:scaling>
          <c:orientation val="minMax"/>
        </c:scaling>
        <c:delete val="0"/>
        <c:axPos val="l"/>
        <c:majorGridlines/>
        <c:numFmt formatCode="0%" sourceLinked="1"/>
        <c:majorTickMark val="out"/>
        <c:minorTickMark val="none"/>
        <c:tickLblPos val="nextTo"/>
        <c:crossAx val="1033551120"/>
        <c:crosses val="autoZero"/>
        <c:crossBetween val="midCat"/>
      </c:valAx>
    </c:plotArea>
    <c:legend>
      <c:legendPos val="r"/>
      <c:layout>
        <c:manualLayout>
          <c:xMode val="edge"/>
          <c:yMode val="edge"/>
          <c:x val="0.668804622389511"/>
          <c:y val="0.579808982210557"/>
          <c:w val="0.316825841028044"/>
          <c:h val="0.418969816272966"/>
        </c:manualLayout>
      </c:layout>
      <c:overlay val="0"/>
    </c:legend>
    <c:plotVisOnly val="1"/>
    <c:dispBlanksAs val="gap"/>
    <c:showDLblsOverMax val="0"/>
  </c:chart>
  <c:printSettings>
    <c:headerFooter/>
    <c:pageMargins b="0.75" l="0.7" r="0.7" t="0.75" header="0.3" footer="0.3"/>
    <c:pageSetup/>
  </c:printSettings>
  <c:userShapes r:id="rId1"/>
</c:chartSpace>
</file>

<file path=xl/charts/chart4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Environmental PIs: En7,</a:t>
            </a:r>
            <a:r>
              <a:rPr lang="en-US" baseline="0"/>
              <a:t> En</a:t>
            </a:r>
            <a:r>
              <a:rPr lang="en-US"/>
              <a:t>8</a:t>
            </a:r>
          </a:p>
        </c:rich>
      </c:tx>
      <c:layout>
        <c:manualLayout>
          <c:xMode val="edge"/>
          <c:yMode val="edge"/>
          <c:x val="0.124233482442602"/>
          <c:y val="0.0182038410247263"/>
        </c:manualLayout>
      </c:layout>
      <c:overlay val="0"/>
    </c:title>
    <c:autoTitleDeleted val="0"/>
    <c:plotArea>
      <c:layout/>
      <c:scatterChart>
        <c:scatterStyle val="smoothMarker"/>
        <c:varyColors val="0"/>
        <c:ser>
          <c:idx val="0"/>
          <c:order val="0"/>
          <c:tx>
            <c:v>Training hours per driver</c:v>
          </c:tx>
          <c:xVal>
            <c:numRef>
              <c:f>Safety!$U$9:$X$9</c:f>
              <c:numCache>
                <c:formatCode>General</c:formatCode>
                <c:ptCount val="4"/>
                <c:pt idx="0">
                  <c:v>2013.0</c:v>
                </c:pt>
                <c:pt idx="1">
                  <c:v>2014.0</c:v>
                </c:pt>
                <c:pt idx="2">
                  <c:v>2015.0</c:v>
                </c:pt>
                <c:pt idx="3">
                  <c:v>2016.0</c:v>
                </c:pt>
              </c:numCache>
            </c:numRef>
          </c:xVal>
          <c:yVal>
            <c:numRef>
              <c:f>Safety!$U$22:$X$22</c:f>
              <c:numCache>
                <c:formatCode>0</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21043232"/>
        <c:axId val="1021112624"/>
      </c:scatterChart>
      <c:scatterChart>
        <c:scatterStyle val="smoothMarker"/>
        <c:varyColors val="0"/>
        <c:ser>
          <c:idx val="1"/>
          <c:order val="1"/>
          <c:tx>
            <c:v>% of drivers trained</c:v>
          </c:tx>
          <c:xVal>
            <c:numRef>
              <c:f>Environment!$W$4:$Z$4</c:f>
              <c:numCache>
                <c:formatCode>General</c:formatCode>
                <c:ptCount val="4"/>
                <c:pt idx="0">
                  <c:v>2013.0</c:v>
                </c:pt>
                <c:pt idx="1">
                  <c:v>2014.0</c:v>
                </c:pt>
                <c:pt idx="2">
                  <c:v>2015.0</c:v>
                </c:pt>
                <c:pt idx="3">
                  <c:v>2016.0</c:v>
                </c:pt>
              </c:numCache>
            </c:numRef>
          </c:xVal>
          <c:yVal>
            <c:numRef>
              <c:f>Environment!$W$16:$Z$16</c:f>
              <c:numCache>
                <c:formatCode>0%</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20968064"/>
        <c:axId val="1021116960"/>
      </c:scatterChart>
      <c:valAx>
        <c:axId val="1021043232"/>
        <c:scaling>
          <c:orientation val="minMax"/>
        </c:scaling>
        <c:delete val="0"/>
        <c:axPos val="b"/>
        <c:numFmt formatCode="General" sourceLinked="1"/>
        <c:majorTickMark val="out"/>
        <c:minorTickMark val="none"/>
        <c:tickLblPos val="nextTo"/>
        <c:crossAx val="1021112624"/>
        <c:crosses val="autoZero"/>
        <c:crossBetween val="midCat"/>
        <c:majorUnit val="1.0"/>
        <c:minorUnit val="1.0"/>
      </c:valAx>
      <c:valAx>
        <c:axId val="1021112624"/>
        <c:scaling>
          <c:orientation val="minMax"/>
        </c:scaling>
        <c:delete val="0"/>
        <c:axPos val="l"/>
        <c:majorGridlines/>
        <c:numFmt formatCode="0" sourceLinked="1"/>
        <c:majorTickMark val="out"/>
        <c:minorTickMark val="none"/>
        <c:tickLblPos val="nextTo"/>
        <c:crossAx val="1021043232"/>
        <c:crosses val="autoZero"/>
        <c:crossBetween val="midCat"/>
      </c:valAx>
      <c:valAx>
        <c:axId val="1021116960"/>
        <c:scaling>
          <c:orientation val="minMax"/>
        </c:scaling>
        <c:delete val="0"/>
        <c:axPos val="r"/>
        <c:numFmt formatCode="0%" sourceLinked="1"/>
        <c:majorTickMark val="out"/>
        <c:minorTickMark val="none"/>
        <c:tickLblPos val="nextTo"/>
        <c:crossAx val="1020968064"/>
        <c:crosses val="max"/>
        <c:crossBetween val="midCat"/>
      </c:valAx>
      <c:valAx>
        <c:axId val="1020968064"/>
        <c:scaling>
          <c:orientation val="minMax"/>
        </c:scaling>
        <c:delete val="1"/>
        <c:axPos val="b"/>
        <c:numFmt formatCode="General" sourceLinked="1"/>
        <c:majorTickMark val="out"/>
        <c:minorTickMark val="none"/>
        <c:tickLblPos val="nextTo"/>
        <c:crossAx val="1021116960"/>
        <c:crosses val="autoZero"/>
        <c:crossBetween val="midCat"/>
      </c:valAx>
    </c:plotArea>
    <c:legend>
      <c:legendPos val="r"/>
      <c:layout>
        <c:manualLayout>
          <c:xMode val="edge"/>
          <c:yMode val="edge"/>
          <c:x val="0.672755867796492"/>
          <c:y val="0.673169291338583"/>
          <c:w val="0.312874595621063"/>
          <c:h val="0.1674343832021"/>
        </c:manualLayout>
      </c:layout>
      <c:overlay val="0"/>
    </c:legend>
    <c:plotVisOnly val="1"/>
    <c:dispBlanksAs val="gap"/>
    <c:showDLblsOverMax val="0"/>
  </c:chart>
  <c:printSettings>
    <c:headerFooter/>
    <c:pageMargins b="0.75" l="0.7" r="0.7" t="0.75" header="0.3" footer="0.3"/>
    <c:pageSetup/>
  </c:printSettings>
  <c:userShapes r:id="rId1"/>
</c:chartSpace>
</file>

<file path=xl/charts/chart4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Environmental PIs: En9</a:t>
            </a:r>
          </a:p>
        </c:rich>
      </c:tx>
      <c:layout>
        <c:manualLayout>
          <c:xMode val="edge"/>
          <c:yMode val="edge"/>
          <c:x val="0.137522518987452"/>
          <c:y val="0.0182038410247263"/>
        </c:manualLayout>
      </c:layout>
      <c:overlay val="0"/>
    </c:title>
    <c:autoTitleDeleted val="0"/>
    <c:plotArea>
      <c:layout/>
      <c:scatterChart>
        <c:scatterStyle val="smoothMarker"/>
        <c:varyColors val="0"/>
        <c:ser>
          <c:idx val="1"/>
          <c:order val="0"/>
          <c:tx>
            <c:v>Number of kms per speed violation occurences</c:v>
          </c:tx>
          <c:xVal>
            <c:numRef>
              <c:f>Safety!$U$9:$X$9</c:f>
              <c:numCache>
                <c:formatCode>General</c:formatCode>
                <c:ptCount val="4"/>
                <c:pt idx="0">
                  <c:v>2013.0</c:v>
                </c:pt>
                <c:pt idx="1">
                  <c:v>2014.0</c:v>
                </c:pt>
                <c:pt idx="2">
                  <c:v>2015.0</c:v>
                </c:pt>
                <c:pt idx="3">
                  <c:v>2016.0</c:v>
                </c:pt>
              </c:numCache>
            </c:numRef>
          </c:xVal>
          <c:yVal>
            <c:numRef>
              <c:f>Safety!$U$28:$X$28</c:f>
              <c:numCache>
                <c:formatCode>0.00</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20999936"/>
        <c:axId val="1021013872"/>
      </c:scatterChart>
      <c:valAx>
        <c:axId val="1020999936"/>
        <c:scaling>
          <c:orientation val="minMax"/>
        </c:scaling>
        <c:delete val="0"/>
        <c:axPos val="b"/>
        <c:numFmt formatCode="General" sourceLinked="1"/>
        <c:majorTickMark val="out"/>
        <c:minorTickMark val="none"/>
        <c:tickLblPos val="nextTo"/>
        <c:crossAx val="1021013872"/>
        <c:crosses val="autoZero"/>
        <c:crossBetween val="midCat"/>
        <c:majorUnit val="1.0"/>
        <c:minorUnit val="1.0"/>
      </c:valAx>
      <c:valAx>
        <c:axId val="1021013872"/>
        <c:scaling>
          <c:orientation val="minMax"/>
        </c:scaling>
        <c:delete val="0"/>
        <c:axPos val="l"/>
        <c:majorGridlines/>
        <c:numFmt formatCode="0.00" sourceLinked="1"/>
        <c:majorTickMark val="out"/>
        <c:minorTickMark val="none"/>
        <c:tickLblPos val="nextTo"/>
        <c:crossAx val="1020999936"/>
        <c:crosses val="autoZero"/>
        <c:crossBetween val="midCat"/>
      </c:valAx>
    </c:plotArea>
    <c:legend>
      <c:legendPos val="r"/>
      <c:layout>
        <c:manualLayout>
          <c:xMode val="edge"/>
          <c:yMode val="edge"/>
          <c:x val="0.657090085690518"/>
          <c:y val="0.747243365412657"/>
          <c:w val="0.321383229789918"/>
          <c:h val="0.139656605424322"/>
        </c:manualLayout>
      </c:layout>
      <c:overlay val="0"/>
    </c:legend>
    <c:plotVisOnly val="1"/>
    <c:dispBlanksAs val="gap"/>
    <c:showDLblsOverMax val="0"/>
  </c:chart>
  <c:printSettings>
    <c:headerFooter/>
    <c:pageMargins b="0.75" l="0.7" r="0.7" t="0.75" header="0.3" footer="0.3"/>
    <c:pageSetup/>
  </c:printSettings>
  <c:userShapes r:id="rId1"/>
</c:chartSpace>
</file>

<file path=xl/charts/chart4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Environmental PIs: En10</a:t>
            </a:r>
          </a:p>
        </c:rich>
      </c:tx>
      <c:layout>
        <c:manualLayout>
          <c:xMode val="edge"/>
          <c:yMode val="edge"/>
          <c:x val="0.155961541104342"/>
          <c:y val="0.0324074074074074"/>
        </c:manualLayout>
      </c:layout>
      <c:overlay val="0"/>
    </c:title>
    <c:autoTitleDeleted val="0"/>
    <c:plotArea>
      <c:layout/>
      <c:scatterChart>
        <c:scatterStyle val="smoothMarker"/>
        <c:varyColors val="0"/>
        <c:ser>
          <c:idx val="0"/>
          <c:order val="0"/>
          <c:tx>
            <c:v>Maintenance done on time (%)</c:v>
          </c:tx>
          <c:xVal>
            <c:numRef>
              <c:f>Safety!$U$9:$X$9</c:f>
              <c:numCache>
                <c:formatCode>General</c:formatCode>
                <c:ptCount val="4"/>
                <c:pt idx="0">
                  <c:v>2013.0</c:v>
                </c:pt>
                <c:pt idx="1">
                  <c:v>2014.0</c:v>
                </c:pt>
                <c:pt idx="2">
                  <c:v>2015.0</c:v>
                </c:pt>
                <c:pt idx="3">
                  <c:v>2016.0</c:v>
                </c:pt>
              </c:numCache>
            </c:numRef>
          </c:xVal>
          <c:yVal>
            <c:numRef>
              <c:f>Safety!$U$30:$X$30</c:f>
              <c:numCache>
                <c:formatCode>0%</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21079840"/>
        <c:axId val="1021083712"/>
      </c:scatterChart>
      <c:valAx>
        <c:axId val="1021079840"/>
        <c:scaling>
          <c:orientation val="minMax"/>
        </c:scaling>
        <c:delete val="0"/>
        <c:axPos val="b"/>
        <c:numFmt formatCode="General" sourceLinked="1"/>
        <c:majorTickMark val="out"/>
        <c:minorTickMark val="none"/>
        <c:tickLblPos val="nextTo"/>
        <c:crossAx val="1021083712"/>
        <c:crosses val="autoZero"/>
        <c:crossBetween val="midCat"/>
        <c:majorUnit val="1.0"/>
        <c:minorUnit val="1.0"/>
      </c:valAx>
      <c:valAx>
        <c:axId val="1021083712"/>
        <c:scaling>
          <c:orientation val="minMax"/>
        </c:scaling>
        <c:delete val="0"/>
        <c:axPos val="l"/>
        <c:majorGridlines/>
        <c:numFmt formatCode="0%" sourceLinked="1"/>
        <c:majorTickMark val="out"/>
        <c:minorTickMark val="none"/>
        <c:tickLblPos val="nextTo"/>
        <c:crossAx val="1021079840"/>
        <c:crosses val="autoZero"/>
        <c:crossBetween val="midCat"/>
      </c:valAx>
    </c:plotArea>
    <c:legend>
      <c:legendPos val="r"/>
      <c:layout>
        <c:manualLayout>
          <c:xMode val="edge"/>
          <c:yMode val="edge"/>
          <c:x val="0.649980788624607"/>
          <c:y val="0.626872995042286"/>
          <c:w val="0.33567421573631"/>
          <c:h val="0.139656605424322"/>
        </c:manualLayout>
      </c:layout>
      <c:overlay val="0"/>
    </c:legend>
    <c:plotVisOnly val="1"/>
    <c:dispBlanksAs val="gap"/>
    <c:showDLblsOverMax val="0"/>
  </c:chart>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PIs: S3</a:t>
            </a:r>
          </a:p>
        </c:rich>
      </c:tx>
      <c:layout>
        <c:manualLayout>
          <c:xMode val="edge"/>
          <c:yMode val="edge"/>
          <c:x val="0.356791557305337"/>
          <c:y val="0.0138888888888889"/>
        </c:manualLayout>
      </c:layout>
      <c:overlay val="0"/>
    </c:title>
    <c:autoTitleDeleted val="0"/>
    <c:plotArea>
      <c:layout/>
      <c:scatterChart>
        <c:scatterStyle val="smoothMarker"/>
        <c:varyColors val="0"/>
        <c:ser>
          <c:idx val="0"/>
          <c:order val="0"/>
          <c:tx>
            <c:v>Training hours per driver</c:v>
          </c:tx>
          <c:xVal>
            <c:numRef>
              <c:f>Safety!$U$9:$X$9</c:f>
              <c:numCache>
                <c:formatCode>General</c:formatCode>
                <c:ptCount val="4"/>
                <c:pt idx="0">
                  <c:v>2013.0</c:v>
                </c:pt>
                <c:pt idx="1">
                  <c:v>2014.0</c:v>
                </c:pt>
                <c:pt idx="2">
                  <c:v>2015.0</c:v>
                </c:pt>
                <c:pt idx="3">
                  <c:v>2016.0</c:v>
                </c:pt>
              </c:numCache>
            </c:numRef>
          </c:xVal>
          <c:yVal>
            <c:numRef>
              <c:f>Safety!$U$22:$X$22</c:f>
              <c:numCache>
                <c:formatCode>0</c:formatCode>
                <c:ptCount val="4"/>
                <c:pt idx="0">
                  <c:v>0.0</c:v>
                </c:pt>
                <c:pt idx="1">
                  <c:v>0.0</c:v>
                </c:pt>
                <c:pt idx="2">
                  <c:v>0.0</c:v>
                </c:pt>
                <c:pt idx="3">
                  <c:v>0.0</c:v>
                </c:pt>
              </c:numCache>
            </c:numRef>
          </c:yVal>
          <c:smooth val="1"/>
        </c:ser>
        <c:ser>
          <c:idx val="1"/>
          <c:order val="1"/>
          <c:tx>
            <c:v>Training hours per management staff</c:v>
          </c:tx>
          <c:xVal>
            <c:numRef>
              <c:f>Safety!$U$9:$X$9</c:f>
              <c:numCache>
                <c:formatCode>General</c:formatCode>
                <c:ptCount val="4"/>
                <c:pt idx="0">
                  <c:v>2013.0</c:v>
                </c:pt>
                <c:pt idx="1">
                  <c:v>2014.0</c:v>
                </c:pt>
                <c:pt idx="2">
                  <c:v>2015.0</c:v>
                </c:pt>
                <c:pt idx="3">
                  <c:v>2016.0</c:v>
                </c:pt>
              </c:numCache>
            </c:numRef>
          </c:xVal>
          <c:yVal>
            <c:numRef>
              <c:f>Safety!$U$23:$X$23</c:f>
              <c:numCache>
                <c:formatCode>0</c:formatCode>
                <c:ptCount val="4"/>
                <c:pt idx="0">
                  <c:v>0.0</c:v>
                </c:pt>
                <c:pt idx="1">
                  <c:v>0.0</c:v>
                </c:pt>
                <c:pt idx="2">
                  <c:v>0.0</c:v>
                </c:pt>
                <c:pt idx="3">
                  <c:v>0.0</c:v>
                </c:pt>
              </c:numCache>
            </c:numRef>
          </c:yVal>
          <c:smooth val="1"/>
        </c:ser>
        <c:ser>
          <c:idx val="2"/>
          <c:order val="2"/>
          <c:tx>
            <c:v>Training hours per rest of staff</c:v>
          </c:tx>
          <c:xVal>
            <c:numRef>
              <c:f>Safety!$U$9:$X$9</c:f>
              <c:numCache>
                <c:formatCode>General</c:formatCode>
                <c:ptCount val="4"/>
                <c:pt idx="0">
                  <c:v>2013.0</c:v>
                </c:pt>
                <c:pt idx="1">
                  <c:v>2014.0</c:v>
                </c:pt>
                <c:pt idx="2">
                  <c:v>2015.0</c:v>
                </c:pt>
                <c:pt idx="3">
                  <c:v>2016.0</c:v>
                </c:pt>
              </c:numCache>
            </c:numRef>
          </c:xVal>
          <c:yVal>
            <c:numRef>
              <c:f>Safety!$U$24:$X$24</c:f>
              <c:numCache>
                <c:formatCode>0</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38525216"/>
        <c:axId val="1038529392"/>
      </c:scatterChart>
      <c:valAx>
        <c:axId val="1038525216"/>
        <c:scaling>
          <c:orientation val="minMax"/>
        </c:scaling>
        <c:delete val="0"/>
        <c:axPos val="b"/>
        <c:numFmt formatCode="General" sourceLinked="1"/>
        <c:majorTickMark val="out"/>
        <c:minorTickMark val="none"/>
        <c:tickLblPos val="nextTo"/>
        <c:crossAx val="1038529392"/>
        <c:crosses val="autoZero"/>
        <c:crossBetween val="midCat"/>
        <c:majorUnit val="1.0"/>
        <c:minorUnit val="1.0"/>
      </c:valAx>
      <c:valAx>
        <c:axId val="1038529392"/>
        <c:scaling>
          <c:orientation val="minMax"/>
        </c:scaling>
        <c:delete val="0"/>
        <c:axPos val="l"/>
        <c:majorGridlines/>
        <c:numFmt formatCode="0" sourceLinked="1"/>
        <c:majorTickMark val="out"/>
        <c:minorTickMark val="none"/>
        <c:tickLblPos val="nextTo"/>
        <c:crossAx val="10385252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Environmental</a:t>
            </a:r>
            <a:r>
              <a:rPr lang="en-US" baseline="0"/>
              <a:t> </a:t>
            </a:r>
            <a:r>
              <a:rPr lang="en-US"/>
              <a:t> KPIs</a:t>
            </a:r>
          </a:p>
        </c:rich>
      </c:tx>
      <c:layout>
        <c:manualLayout>
          <c:xMode val="edge"/>
          <c:yMode val="edge"/>
          <c:x val="0.106514767049468"/>
          <c:y val="0.0354638194497533"/>
        </c:manualLayout>
      </c:layout>
      <c:overlay val="0"/>
    </c:title>
    <c:autoTitleDeleted val="0"/>
    <c:plotArea>
      <c:layout/>
      <c:lineChart>
        <c:grouping val="standard"/>
        <c:varyColors val="0"/>
        <c:ser>
          <c:idx val="0"/>
          <c:order val="0"/>
          <c:tx>
            <c:v>Gasoline vehicles gCO2/km</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Environment!$AC$5:$AN$5</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Diesel vehicles gCO2/km</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Environment!$AC$6:$AN$6</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v>Total fleet gCO2/km</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Environment!$AC$7:$AN$7</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40051792"/>
        <c:axId val="1039981248"/>
      </c:lineChart>
      <c:catAx>
        <c:axId val="1040051792"/>
        <c:scaling>
          <c:orientation val="minMax"/>
        </c:scaling>
        <c:delete val="0"/>
        <c:axPos val="b"/>
        <c:numFmt formatCode="General" sourceLinked="1"/>
        <c:majorTickMark val="out"/>
        <c:minorTickMark val="none"/>
        <c:tickLblPos val="nextTo"/>
        <c:crossAx val="1039981248"/>
        <c:crosses val="autoZero"/>
        <c:auto val="1"/>
        <c:lblAlgn val="ctr"/>
        <c:lblOffset val="100"/>
        <c:noMultiLvlLbl val="1"/>
      </c:catAx>
      <c:valAx>
        <c:axId val="1039981248"/>
        <c:scaling>
          <c:orientation val="minMax"/>
        </c:scaling>
        <c:delete val="0"/>
        <c:axPos val="l"/>
        <c:majorGridlines/>
        <c:numFmt formatCode="General" sourceLinked="1"/>
        <c:majorTickMark val="out"/>
        <c:minorTickMark val="none"/>
        <c:tickLblPos val="nextTo"/>
        <c:crossAx val="1040051792"/>
        <c:crosses val="autoZero"/>
        <c:crossBetween val="between"/>
      </c:valAx>
    </c:plotArea>
    <c:legend>
      <c:legendPos val="r"/>
      <c:layout>
        <c:manualLayout>
          <c:xMode val="edge"/>
          <c:yMode val="edge"/>
          <c:x val="0.656074871315631"/>
          <c:y val="0.561866433362496"/>
          <c:w val="0.335757422610522"/>
          <c:h val="0.25115157480315"/>
        </c:manualLayout>
      </c:layout>
      <c:overlay val="0"/>
    </c:legend>
    <c:plotVisOnly val="1"/>
    <c:dispBlanksAs val="gap"/>
    <c:showDLblsOverMax val="0"/>
  </c:chart>
  <c:printSettings>
    <c:headerFooter/>
    <c:pageMargins b="0.75" l="0.7" r="0.7" t="0.75" header="0.3" footer="0.3"/>
    <c:pageSetup/>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Environmental</a:t>
            </a:r>
            <a:r>
              <a:rPr lang="en-US" baseline="0"/>
              <a:t> </a:t>
            </a:r>
            <a:r>
              <a:rPr lang="en-US"/>
              <a:t> PIs: En1</a:t>
            </a:r>
          </a:p>
        </c:rich>
      </c:tx>
      <c:layout>
        <c:manualLayout>
          <c:xMode val="edge"/>
          <c:yMode val="edge"/>
          <c:x val="0.106514767049468"/>
          <c:y val="0.0354638194497533"/>
        </c:manualLayout>
      </c:layout>
      <c:overlay val="0"/>
    </c:title>
    <c:autoTitleDeleted val="0"/>
    <c:plotArea>
      <c:layout/>
      <c:lineChart>
        <c:grouping val="standard"/>
        <c:varyColors val="0"/>
        <c:ser>
          <c:idx val="0"/>
          <c:order val="0"/>
          <c:tx>
            <c:v>Gasoline consumption lt/100km</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Environment!$AC$9:$AN$9</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Diesel consumption lt/100km</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Environment!$AC$10:$AN$10</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39292112"/>
        <c:axId val="1007290368"/>
      </c:lineChart>
      <c:catAx>
        <c:axId val="1039292112"/>
        <c:scaling>
          <c:orientation val="minMax"/>
        </c:scaling>
        <c:delete val="0"/>
        <c:axPos val="b"/>
        <c:numFmt formatCode="General" sourceLinked="1"/>
        <c:majorTickMark val="out"/>
        <c:minorTickMark val="none"/>
        <c:tickLblPos val="nextTo"/>
        <c:crossAx val="1007290368"/>
        <c:crosses val="autoZero"/>
        <c:auto val="1"/>
        <c:lblAlgn val="ctr"/>
        <c:lblOffset val="100"/>
        <c:noMultiLvlLbl val="1"/>
      </c:catAx>
      <c:valAx>
        <c:axId val="1007290368"/>
        <c:scaling>
          <c:orientation val="minMax"/>
        </c:scaling>
        <c:delete val="0"/>
        <c:axPos val="l"/>
        <c:majorGridlines/>
        <c:numFmt formatCode="General" sourceLinked="1"/>
        <c:majorTickMark val="out"/>
        <c:minorTickMark val="none"/>
        <c:tickLblPos val="nextTo"/>
        <c:crossAx val="1039292112"/>
        <c:crosses val="autoZero"/>
        <c:crossBetween val="between"/>
      </c:valAx>
    </c:plotArea>
    <c:legend>
      <c:legendPos val="r"/>
      <c:layout>
        <c:manualLayout>
          <c:xMode val="edge"/>
          <c:yMode val="edge"/>
          <c:x val="0.691767881342945"/>
          <c:y val="0.598711358996792"/>
          <c:w val="0.289092258270734"/>
          <c:h val="0.32560950714494"/>
        </c:manualLayout>
      </c:layout>
      <c:overlay val="0"/>
    </c:legend>
    <c:plotVisOnly val="1"/>
    <c:dispBlanksAs val="gap"/>
    <c:showDLblsOverMax val="0"/>
  </c:chart>
  <c:printSettings>
    <c:headerFooter/>
    <c:pageMargins b="0.75" l="0.7" r="0.7" t="0.75" header="0.3" footer="0.3"/>
    <c:pageSetup/>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Environmental</a:t>
            </a:r>
            <a:r>
              <a:rPr lang="en-US" baseline="0"/>
              <a:t> </a:t>
            </a:r>
            <a:r>
              <a:rPr lang="en-US"/>
              <a:t> PIs: En4, En5, En6</a:t>
            </a:r>
          </a:p>
        </c:rich>
      </c:tx>
      <c:layout>
        <c:manualLayout>
          <c:xMode val="edge"/>
          <c:yMode val="edge"/>
          <c:x val="0.0172993260333251"/>
          <c:y val="0.0539822105570137"/>
        </c:manualLayout>
      </c:layout>
      <c:overlay val="0"/>
    </c:title>
    <c:autoTitleDeleted val="0"/>
    <c:plotArea>
      <c:layout/>
      <c:lineChart>
        <c:grouping val="standard"/>
        <c:varyColors val="0"/>
        <c:ser>
          <c:idx val="0"/>
          <c:order val="0"/>
          <c:tx>
            <c:v>% of green vehicles (Euro 5&amp;6) in field</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Environment!$AC$13:$AN$13</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 of green city vehicles (hybrids, electric cars)</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Environment!$AC$14:$AN$14</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v>% of 4-stroke motorbikes</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Environment!$AC$15:$AN$15</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34722688"/>
        <c:axId val="1039070448"/>
      </c:lineChart>
      <c:catAx>
        <c:axId val="1034722688"/>
        <c:scaling>
          <c:orientation val="minMax"/>
        </c:scaling>
        <c:delete val="0"/>
        <c:axPos val="b"/>
        <c:numFmt formatCode="General" sourceLinked="1"/>
        <c:majorTickMark val="out"/>
        <c:minorTickMark val="none"/>
        <c:tickLblPos val="nextTo"/>
        <c:crossAx val="1039070448"/>
        <c:crosses val="autoZero"/>
        <c:auto val="1"/>
        <c:lblAlgn val="ctr"/>
        <c:lblOffset val="100"/>
        <c:noMultiLvlLbl val="1"/>
      </c:catAx>
      <c:valAx>
        <c:axId val="1039070448"/>
        <c:scaling>
          <c:orientation val="minMax"/>
        </c:scaling>
        <c:delete val="0"/>
        <c:axPos val="l"/>
        <c:majorGridlines/>
        <c:numFmt formatCode="0.00%" sourceLinked="0"/>
        <c:majorTickMark val="out"/>
        <c:minorTickMark val="none"/>
        <c:tickLblPos val="nextTo"/>
        <c:crossAx val="1034722688"/>
        <c:crosses val="autoZero"/>
        <c:crossBetween val="between"/>
      </c:valAx>
    </c:plotArea>
    <c:legend>
      <c:legendPos val="r"/>
      <c:layout>
        <c:manualLayout>
          <c:xMode val="edge"/>
          <c:yMode val="edge"/>
          <c:x val="0.668804622389511"/>
          <c:y val="0.579808982210557"/>
          <c:w val="0.316825841028044"/>
          <c:h val="0.418969816272966"/>
        </c:manualLayout>
      </c:layout>
      <c:overlay val="0"/>
    </c:legend>
    <c:plotVisOnly val="1"/>
    <c:dispBlanksAs val="gap"/>
    <c:showDLblsOverMax val="0"/>
  </c:chart>
  <c:printSettings>
    <c:headerFooter/>
    <c:pageMargins b="0.75" l="0.7" r="0.7" t="0.75" header="0.3" footer="0.3"/>
    <c:pageSetup/>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Environmental PIs: En9</a:t>
            </a:r>
            <a:endParaRPr lang="en-US">
              <a:effectLst/>
            </a:endParaRPr>
          </a:p>
        </c:rich>
      </c:tx>
      <c:layout>
        <c:manualLayout>
          <c:xMode val="edge"/>
          <c:yMode val="edge"/>
          <c:x val="0.173355272907215"/>
          <c:y val="0.0555555555555555"/>
        </c:manualLayout>
      </c:layout>
      <c:overlay val="0"/>
    </c:title>
    <c:autoTitleDeleted val="0"/>
    <c:plotArea>
      <c:layout/>
      <c:lineChart>
        <c:grouping val="standard"/>
        <c:varyColors val="0"/>
        <c:ser>
          <c:idx val="1"/>
          <c:order val="0"/>
          <c:tx>
            <c:v>Number of kms per speed violation occurences </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Safety!$AB$28:$AM$28</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22432384"/>
        <c:axId val="1022436352"/>
      </c:lineChart>
      <c:catAx>
        <c:axId val="1022432384"/>
        <c:scaling>
          <c:orientation val="minMax"/>
        </c:scaling>
        <c:delete val="0"/>
        <c:axPos val="b"/>
        <c:numFmt formatCode="General" sourceLinked="1"/>
        <c:majorTickMark val="out"/>
        <c:minorTickMark val="none"/>
        <c:tickLblPos val="nextTo"/>
        <c:crossAx val="1022436352"/>
        <c:crosses val="autoZero"/>
        <c:auto val="1"/>
        <c:lblAlgn val="ctr"/>
        <c:lblOffset val="100"/>
        <c:noMultiLvlLbl val="1"/>
      </c:catAx>
      <c:valAx>
        <c:axId val="1022436352"/>
        <c:scaling>
          <c:orientation val="minMax"/>
        </c:scaling>
        <c:delete val="0"/>
        <c:axPos val="l"/>
        <c:majorGridlines/>
        <c:numFmt formatCode="General" sourceLinked="1"/>
        <c:majorTickMark val="out"/>
        <c:minorTickMark val="none"/>
        <c:tickLblPos val="nextTo"/>
        <c:crossAx val="1022432384"/>
        <c:crosses val="autoZero"/>
        <c:crossBetween val="between"/>
      </c:valAx>
    </c:plotArea>
    <c:legend>
      <c:legendPos val="r"/>
      <c:layout>
        <c:manualLayout>
          <c:xMode val="edge"/>
          <c:yMode val="edge"/>
          <c:x val="0.669397380225211"/>
          <c:y val="0.687058180227472"/>
          <c:w val="0.321410711712704"/>
          <c:h val="0.139656605424322"/>
        </c:manualLayout>
      </c:layout>
      <c:overlay val="0"/>
    </c:legend>
    <c:plotVisOnly val="1"/>
    <c:dispBlanksAs val="gap"/>
    <c:showDLblsOverMax val="0"/>
  </c:chart>
  <c:printSettings>
    <c:headerFooter/>
    <c:pageMargins b="0.75" l="0.7" r="0.7" t="0.75" header="0.3" footer="0.3"/>
    <c:pageSetup/>
  </c:printSettings>
  <c:userShapes r:id="rId1"/>
</c:chartSpace>
</file>

<file path=xl/charts/chart5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Environmental PIs: En9</a:t>
            </a:r>
            <a:endParaRPr lang="en-US">
              <a:effectLst/>
            </a:endParaRPr>
          </a:p>
        </c:rich>
      </c:tx>
      <c:layout>
        <c:manualLayout>
          <c:xMode val="edge"/>
          <c:yMode val="edge"/>
          <c:x val="0.173355272907215"/>
          <c:y val="0.0324074074074074"/>
        </c:manualLayout>
      </c:layout>
      <c:overlay val="0"/>
    </c:title>
    <c:autoTitleDeleted val="0"/>
    <c:plotArea>
      <c:layout/>
      <c:lineChart>
        <c:grouping val="standard"/>
        <c:varyColors val="0"/>
        <c:ser>
          <c:idx val="1"/>
          <c:order val="0"/>
          <c:tx>
            <c:v>Number of kms per speed violation occurences </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Safety!$AB$58:$AM$58</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22519248"/>
        <c:axId val="1022523216"/>
      </c:lineChart>
      <c:catAx>
        <c:axId val="1022519248"/>
        <c:scaling>
          <c:orientation val="minMax"/>
        </c:scaling>
        <c:delete val="0"/>
        <c:axPos val="b"/>
        <c:numFmt formatCode="General" sourceLinked="1"/>
        <c:majorTickMark val="out"/>
        <c:minorTickMark val="none"/>
        <c:tickLblPos val="nextTo"/>
        <c:crossAx val="1022523216"/>
        <c:crosses val="autoZero"/>
        <c:auto val="1"/>
        <c:lblAlgn val="ctr"/>
        <c:lblOffset val="100"/>
        <c:noMultiLvlLbl val="1"/>
      </c:catAx>
      <c:valAx>
        <c:axId val="1022523216"/>
        <c:scaling>
          <c:orientation val="minMax"/>
        </c:scaling>
        <c:delete val="0"/>
        <c:axPos val="l"/>
        <c:majorGridlines/>
        <c:numFmt formatCode="General" sourceLinked="1"/>
        <c:majorTickMark val="out"/>
        <c:minorTickMark val="none"/>
        <c:tickLblPos val="nextTo"/>
        <c:crossAx val="1022519248"/>
        <c:crosses val="autoZero"/>
        <c:crossBetween val="between"/>
      </c:valAx>
    </c:plotArea>
    <c:legend>
      <c:legendPos val="r"/>
      <c:layout>
        <c:manualLayout>
          <c:xMode val="edge"/>
          <c:yMode val="edge"/>
          <c:x val="0.655155255380993"/>
          <c:y val="0.571317439486731"/>
          <c:w val="0.321410711712704"/>
          <c:h val="0.139656605424322"/>
        </c:manualLayout>
      </c:layout>
      <c:overlay val="0"/>
    </c:legend>
    <c:plotVisOnly val="1"/>
    <c:dispBlanksAs val="gap"/>
    <c:showDLblsOverMax val="0"/>
  </c:chart>
  <c:printSettings>
    <c:headerFooter/>
    <c:pageMargins b="0.75" l="0.7" r="0.7" t="0.75" header="0.3" footer="0.3"/>
    <c:pageSetup/>
  </c:printSettings>
  <c:userShapes r:id="rId1"/>
</c:chartSpace>
</file>

<file path=xl/charts/chart5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Environmental PIs: En9</a:t>
            </a:r>
            <a:endParaRPr lang="en-US">
              <a:effectLst/>
            </a:endParaRPr>
          </a:p>
        </c:rich>
      </c:tx>
      <c:layout>
        <c:manualLayout>
          <c:xMode val="edge"/>
          <c:yMode val="edge"/>
          <c:x val="0.156679245905932"/>
          <c:y val="0.0277777777777778"/>
        </c:manualLayout>
      </c:layout>
      <c:overlay val="0"/>
    </c:title>
    <c:autoTitleDeleted val="0"/>
    <c:plotArea>
      <c:layout/>
      <c:lineChart>
        <c:grouping val="standard"/>
        <c:varyColors val="0"/>
        <c:ser>
          <c:idx val="1"/>
          <c:order val="0"/>
          <c:tx>
            <c:v>Number of kms per speed violation occurences </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Safety!$AB$88:$AM$88</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22674016"/>
        <c:axId val="1022677984"/>
      </c:lineChart>
      <c:catAx>
        <c:axId val="1022674016"/>
        <c:scaling>
          <c:orientation val="minMax"/>
        </c:scaling>
        <c:delete val="0"/>
        <c:axPos val="b"/>
        <c:numFmt formatCode="General" sourceLinked="1"/>
        <c:majorTickMark val="out"/>
        <c:minorTickMark val="none"/>
        <c:tickLblPos val="nextTo"/>
        <c:crossAx val="1022677984"/>
        <c:crosses val="autoZero"/>
        <c:auto val="1"/>
        <c:lblAlgn val="ctr"/>
        <c:lblOffset val="100"/>
        <c:noMultiLvlLbl val="1"/>
      </c:catAx>
      <c:valAx>
        <c:axId val="1022677984"/>
        <c:scaling>
          <c:orientation val="minMax"/>
        </c:scaling>
        <c:delete val="0"/>
        <c:axPos val="l"/>
        <c:majorGridlines/>
        <c:numFmt formatCode="General" sourceLinked="1"/>
        <c:majorTickMark val="out"/>
        <c:minorTickMark val="none"/>
        <c:tickLblPos val="nextTo"/>
        <c:crossAx val="1022674016"/>
        <c:crosses val="autoZero"/>
        <c:crossBetween val="between"/>
      </c:valAx>
    </c:plotArea>
    <c:legend>
      <c:legendPos val="r"/>
      <c:layout>
        <c:manualLayout>
          <c:xMode val="edge"/>
          <c:yMode val="edge"/>
          <c:x val="0.657563455068735"/>
          <c:y val="0.58057669874599"/>
          <c:w val="0.321410711712704"/>
          <c:h val="0.139656605424322"/>
        </c:manualLayout>
      </c:layout>
      <c:overlay val="0"/>
    </c:legend>
    <c:plotVisOnly val="1"/>
    <c:dispBlanksAs val="gap"/>
    <c:showDLblsOverMax val="0"/>
  </c:chart>
  <c:printSettings>
    <c:headerFooter/>
    <c:pageMargins b="0.75" l="0.7" r="0.7" t="0.75" header="0.3" footer="0.3"/>
    <c:pageSetup/>
  </c:printSettings>
  <c:userShapes r:id="rId1"/>
</c:chartSpace>
</file>

<file path=xl/charts/chart5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Environmental PIs: En9</a:t>
            </a:r>
            <a:endParaRPr lang="en-US">
              <a:effectLst/>
            </a:endParaRPr>
          </a:p>
        </c:rich>
      </c:tx>
      <c:layout>
        <c:manualLayout>
          <c:xMode val="edge"/>
          <c:yMode val="edge"/>
          <c:x val="0.123327168769428"/>
          <c:y val="0.0324074074074074"/>
        </c:manualLayout>
      </c:layout>
      <c:overlay val="0"/>
    </c:title>
    <c:autoTitleDeleted val="0"/>
    <c:plotArea>
      <c:layout/>
      <c:lineChart>
        <c:grouping val="standard"/>
        <c:varyColors val="0"/>
        <c:ser>
          <c:idx val="1"/>
          <c:order val="0"/>
          <c:tx>
            <c:v>Number of kms per speed violation occurences </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Safety!$AB$118:$AM$118</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22815600"/>
        <c:axId val="1023091248"/>
      </c:lineChart>
      <c:catAx>
        <c:axId val="1022815600"/>
        <c:scaling>
          <c:orientation val="minMax"/>
        </c:scaling>
        <c:delete val="0"/>
        <c:axPos val="b"/>
        <c:numFmt formatCode="General" sourceLinked="1"/>
        <c:majorTickMark val="out"/>
        <c:minorTickMark val="none"/>
        <c:tickLblPos val="nextTo"/>
        <c:crossAx val="1023091248"/>
        <c:crosses val="autoZero"/>
        <c:auto val="1"/>
        <c:lblAlgn val="ctr"/>
        <c:lblOffset val="100"/>
        <c:noMultiLvlLbl val="1"/>
      </c:catAx>
      <c:valAx>
        <c:axId val="1023091248"/>
        <c:scaling>
          <c:orientation val="minMax"/>
        </c:scaling>
        <c:delete val="0"/>
        <c:axPos val="l"/>
        <c:majorGridlines/>
        <c:numFmt formatCode="General" sourceLinked="1"/>
        <c:majorTickMark val="out"/>
        <c:minorTickMark val="none"/>
        <c:tickLblPos val="nextTo"/>
        <c:crossAx val="1022815600"/>
        <c:crosses val="autoZero"/>
        <c:crossBetween val="between"/>
      </c:valAx>
    </c:plotArea>
    <c:legend>
      <c:legendPos val="r"/>
      <c:layout>
        <c:manualLayout>
          <c:xMode val="edge"/>
          <c:yMode val="edge"/>
          <c:x val="0.659829111370022"/>
          <c:y val="0.617613735783027"/>
          <c:w val="0.321410711712704"/>
          <c:h val="0.139656605424322"/>
        </c:manualLayout>
      </c:layout>
      <c:overlay val="0"/>
    </c:legend>
    <c:plotVisOnly val="1"/>
    <c:dispBlanksAs val="gap"/>
    <c:showDLblsOverMax val="0"/>
  </c:chart>
  <c:printSettings>
    <c:headerFooter/>
    <c:pageMargins b="0.75" l="0.7" r="0.7" t="0.75" header="0.3" footer="0.3"/>
    <c:pageSetup/>
  </c:printSettings>
  <c:userShapes r:id="rId1"/>
</c:chartSpace>
</file>

<file path=xl/charts/chart5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Environmental PIs: En7, En8</a:t>
            </a:r>
            <a:endParaRPr lang="en-US">
              <a:effectLst/>
            </a:endParaRPr>
          </a:p>
        </c:rich>
      </c:tx>
      <c:layout>
        <c:manualLayout>
          <c:xMode val="edge"/>
          <c:yMode val="edge"/>
          <c:x val="0.0780636900427424"/>
          <c:y val="0.0324074074074074"/>
        </c:manualLayout>
      </c:layout>
      <c:overlay val="0"/>
    </c:title>
    <c:autoTitleDeleted val="0"/>
    <c:plotArea>
      <c:layout/>
      <c:lineChart>
        <c:grouping val="standard"/>
        <c:varyColors val="0"/>
        <c:ser>
          <c:idx val="0"/>
          <c:order val="0"/>
          <c:tx>
            <c:v>Training hours per driver per month</c:v>
          </c:tx>
          <c:marker>
            <c:symbol val="none"/>
          </c:marker>
          <c:cat>
            <c:strRef>
              <c:f>Safety!$AB$39:$AM$39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Safety!$AB$52:$AM$52</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marker val="1"/>
        <c:smooth val="0"/>
        <c:axId val="1023293488"/>
        <c:axId val="1023297504"/>
      </c:lineChart>
      <c:lineChart>
        <c:grouping val="standard"/>
        <c:varyColors val="0"/>
        <c:ser>
          <c:idx val="1"/>
          <c:order val="1"/>
          <c:tx>
            <c:v>% of drivers trained per month</c:v>
          </c:tx>
          <c:marker>
            <c:symbol val="none"/>
          </c:marker>
          <c:cat>
            <c:strRef>
              <c:f>Safety!$AB$39:$AM$39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Safety!$AB$49:$AM$49</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marker val="1"/>
        <c:smooth val="0"/>
        <c:axId val="1023308768"/>
        <c:axId val="1023304912"/>
      </c:lineChart>
      <c:catAx>
        <c:axId val="1023293488"/>
        <c:scaling>
          <c:orientation val="minMax"/>
        </c:scaling>
        <c:delete val="0"/>
        <c:axPos val="b"/>
        <c:numFmt formatCode="General" sourceLinked="1"/>
        <c:majorTickMark val="out"/>
        <c:minorTickMark val="none"/>
        <c:tickLblPos val="nextTo"/>
        <c:crossAx val="1023297504"/>
        <c:crosses val="autoZero"/>
        <c:auto val="1"/>
        <c:lblAlgn val="ctr"/>
        <c:lblOffset val="100"/>
        <c:noMultiLvlLbl val="1"/>
      </c:catAx>
      <c:valAx>
        <c:axId val="1023297504"/>
        <c:scaling>
          <c:orientation val="minMax"/>
        </c:scaling>
        <c:delete val="0"/>
        <c:axPos val="l"/>
        <c:majorGridlines/>
        <c:title>
          <c:tx>
            <c:rich>
              <a:bodyPr rot="-5400000" vert="horz"/>
              <a:lstStyle/>
              <a:p>
                <a:pPr>
                  <a:defRPr/>
                </a:pPr>
                <a:r>
                  <a:rPr lang="en-US"/>
                  <a:t>Hrs/month</a:t>
                </a:r>
              </a:p>
            </c:rich>
          </c:tx>
          <c:overlay val="0"/>
        </c:title>
        <c:numFmt formatCode="General" sourceLinked="1"/>
        <c:majorTickMark val="out"/>
        <c:minorTickMark val="none"/>
        <c:tickLblPos val="nextTo"/>
        <c:crossAx val="1023293488"/>
        <c:crosses val="autoZero"/>
        <c:crossBetween val="between"/>
      </c:valAx>
      <c:valAx>
        <c:axId val="1023304912"/>
        <c:scaling>
          <c:orientation val="minMax"/>
        </c:scaling>
        <c:delete val="0"/>
        <c:axPos val="r"/>
        <c:numFmt formatCode="0.00%" sourceLinked="0"/>
        <c:majorTickMark val="out"/>
        <c:minorTickMark val="none"/>
        <c:tickLblPos val="nextTo"/>
        <c:crossAx val="1023308768"/>
        <c:crosses val="max"/>
        <c:crossBetween val="between"/>
      </c:valAx>
      <c:catAx>
        <c:axId val="1023308768"/>
        <c:scaling>
          <c:orientation val="minMax"/>
        </c:scaling>
        <c:delete val="1"/>
        <c:axPos val="b"/>
        <c:numFmt formatCode="General" sourceLinked="0"/>
        <c:majorTickMark val="out"/>
        <c:minorTickMark val="none"/>
        <c:tickLblPos val="nextTo"/>
        <c:crossAx val="1023304912"/>
        <c:crosses val="autoZero"/>
        <c:auto val="1"/>
        <c:lblAlgn val="ctr"/>
        <c:lblOffset val="100"/>
        <c:noMultiLvlLbl val="0"/>
      </c:catAx>
    </c:plotArea>
    <c:legend>
      <c:legendPos val="r"/>
      <c:layout>
        <c:manualLayout>
          <c:xMode val="edge"/>
          <c:yMode val="edge"/>
          <c:x val="0.650843199201051"/>
          <c:y val="0.589068241469816"/>
          <c:w val="0.312500388474046"/>
          <c:h val="0.279313210848644"/>
        </c:manualLayout>
      </c:layout>
      <c:overlay val="0"/>
    </c:legend>
    <c:plotVisOnly val="1"/>
    <c:dispBlanksAs val="gap"/>
    <c:showDLblsOverMax val="0"/>
  </c:chart>
  <c:printSettings>
    <c:headerFooter/>
    <c:pageMargins b="0.75" l="0.7" r="0.7" t="0.75" header="0.3" footer="0.3"/>
    <c:pageSetup/>
  </c:printSettings>
  <c:userShapes r:id="rId1"/>
</c:chartSpace>
</file>

<file path=xl/charts/chart5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Environmental PIs: En7, En8</a:t>
            </a:r>
            <a:endParaRPr lang="en-US">
              <a:effectLst/>
            </a:endParaRPr>
          </a:p>
        </c:rich>
      </c:tx>
      <c:layout>
        <c:manualLayout>
          <c:xMode val="edge"/>
          <c:yMode val="edge"/>
          <c:x val="0.0613876630414597"/>
          <c:y val="0.0277777777777778"/>
        </c:manualLayout>
      </c:layout>
      <c:overlay val="0"/>
    </c:title>
    <c:autoTitleDeleted val="0"/>
    <c:plotArea>
      <c:layout/>
      <c:lineChart>
        <c:grouping val="standard"/>
        <c:varyColors val="0"/>
        <c:ser>
          <c:idx val="0"/>
          <c:order val="0"/>
          <c:tx>
            <c:v>Training hours per driver per month</c:v>
          </c:tx>
          <c:marker>
            <c:symbol val="none"/>
          </c:marker>
          <c:cat>
            <c:strRef>
              <c:f>Safety!$AB$69:$AM$69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Safety!$AB$82:$AM$82</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marker val="1"/>
        <c:smooth val="0"/>
        <c:axId val="1023378464"/>
        <c:axId val="1023382480"/>
      </c:lineChart>
      <c:lineChart>
        <c:grouping val="standard"/>
        <c:varyColors val="0"/>
        <c:ser>
          <c:idx val="1"/>
          <c:order val="1"/>
          <c:tx>
            <c:v>% of drivers trained per month</c:v>
          </c:tx>
          <c:marker>
            <c:symbol val="none"/>
          </c:marker>
          <c:cat>
            <c:strRef>
              <c:f>Safety!$AB$69:$AM$69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Safety!$AB$79:$AM$79</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marker val="1"/>
        <c:smooth val="0"/>
        <c:axId val="1041235968"/>
        <c:axId val="1023389888"/>
      </c:lineChart>
      <c:catAx>
        <c:axId val="1023378464"/>
        <c:scaling>
          <c:orientation val="minMax"/>
        </c:scaling>
        <c:delete val="0"/>
        <c:axPos val="b"/>
        <c:numFmt formatCode="General" sourceLinked="1"/>
        <c:majorTickMark val="out"/>
        <c:minorTickMark val="none"/>
        <c:tickLblPos val="nextTo"/>
        <c:crossAx val="1023382480"/>
        <c:crosses val="autoZero"/>
        <c:auto val="1"/>
        <c:lblAlgn val="ctr"/>
        <c:lblOffset val="100"/>
        <c:noMultiLvlLbl val="1"/>
      </c:catAx>
      <c:valAx>
        <c:axId val="1023382480"/>
        <c:scaling>
          <c:orientation val="minMax"/>
        </c:scaling>
        <c:delete val="0"/>
        <c:axPos val="l"/>
        <c:majorGridlines/>
        <c:title>
          <c:tx>
            <c:rich>
              <a:bodyPr rot="-5400000" vert="horz"/>
              <a:lstStyle/>
              <a:p>
                <a:pPr>
                  <a:defRPr/>
                </a:pPr>
                <a:r>
                  <a:rPr lang="en-US"/>
                  <a:t>Hrs/month</a:t>
                </a:r>
              </a:p>
            </c:rich>
          </c:tx>
          <c:overlay val="0"/>
        </c:title>
        <c:numFmt formatCode="General" sourceLinked="1"/>
        <c:majorTickMark val="out"/>
        <c:minorTickMark val="none"/>
        <c:tickLblPos val="nextTo"/>
        <c:crossAx val="1023378464"/>
        <c:crosses val="autoZero"/>
        <c:crossBetween val="between"/>
      </c:valAx>
      <c:valAx>
        <c:axId val="1023389888"/>
        <c:scaling>
          <c:orientation val="minMax"/>
        </c:scaling>
        <c:delete val="0"/>
        <c:axPos val="r"/>
        <c:numFmt formatCode="0.00%" sourceLinked="0"/>
        <c:majorTickMark val="out"/>
        <c:minorTickMark val="none"/>
        <c:tickLblPos val="nextTo"/>
        <c:crossAx val="1041235968"/>
        <c:crosses val="max"/>
        <c:crossBetween val="between"/>
      </c:valAx>
      <c:catAx>
        <c:axId val="1041235968"/>
        <c:scaling>
          <c:orientation val="minMax"/>
        </c:scaling>
        <c:delete val="1"/>
        <c:axPos val="b"/>
        <c:numFmt formatCode="General" sourceLinked="0"/>
        <c:majorTickMark val="out"/>
        <c:minorTickMark val="none"/>
        <c:tickLblPos val="nextTo"/>
        <c:crossAx val="1023389888"/>
        <c:crosses val="autoZero"/>
        <c:auto val="1"/>
        <c:lblAlgn val="ctr"/>
        <c:lblOffset val="100"/>
        <c:noMultiLvlLbl val="0"/>
      </c:catAx>
    </c:plotArea>
    <c:legend>
      <c:legendPos val="r"/>
      <c:layout>
        <c:manualLayout>
          <c:xMode val="edge"/>
          <c:yMode val="edge"/>
          <c:x val="0.650843199201051"/>
          <c:y val="0.593697871099446"/>
          <c:w val="0.312500388474046"/>
          <c:h val="0.279313210848644"/>
        </c:manualLayout>
      </c:layout>
      <c:overlay val="0"/>
    </c:legend>
    <c:plotVisOnly val="1"/>
    <c:dispBlanksAs val="gap"/>
    <c:showDLblsOverMax val="0"/>
  </c:chart>
  <c:printSettings>
    <c:headerFooter/>
    <c:pageMargins b="0.75" l="0.7" r="0.7" t="0.75" header="0.3" footer="0.3"/>
    <c:pageSetup/>
  </c:printSettings>
  <c:userShapes r:id="rId1"/>
</c:chartSpace>
</file>

<file path=xl/charts/chart5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Environmental PIs: En7, En8</a:t>
            </a:r>
            <a:endParaRPr lang="en-US">
              <a:effectLst/>
            </a:endParaRPr>
          </a:p>
        </c:rich>
      </c:tx>
      <c:layout>
        <c:manualLayout>
          <c:xMode val="edge"/>
          <c:yMode val="edge"/>
          <c:x val="0.0709168080252005"/>
          <c:y val="0.0324074074074074"/>
        </c:manualLayout>
      </c:layout>
      <c:overlay val="0"/>
    </c:title>
    <c:autoTitleDeleted val="0"/>
    <c:plotArea>
      <c:layout/>
      <c:lineChart>
        <c:grouping val="standard"/>
        <c:varyColors val="0"/>
        <c:ser>
          <c:idx val="0"/>
          <c:order val="0"/>
          <c:tx>
            <c:v>Training hours per driver per month</c:v>
          </c:tx>
          <c:marker>
            <c:symbol val="none"/>
          </c:marker>
          <c:cat>
            <c:strRef>
              <c:f>Safety!$AB$99:$AM$99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Safety!$AB$112:$AM$112</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marker val="1"/>
        <c:smooth val="0"/>
        <c:axId val="1041305328"/>
        <c:axId val="1041309344"/>
      </c:lineChart>
      <c:lineChart>
        <c:grouping val="standard"/>
        <c:varyColors val="0"/>
        <c:ser>
          <c:idx val="1"/>
          <c:order val="1"/>
          <c:tx>
            <c:v>% of drivers trained per month</c:v>
          </c:tx>
          <c:marker>
            <c:symbol val="none"/>
          </c:marker>
          <c:cat>
            <c:strRef>
              <c:f>Safety!$AB$99:$AM$99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Safety!$AB$109:$AM$109</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marker val="1"/>
        <c:smooth val="0"/>
        <c:axId val="1041320608"/>
        <c:axId val="1041316752"/>
      </c:lineChart>
      <c:catAx>
        <c:axId val="1041305328"/>
        <c:scaling>
          <c:orientation val="minMax"/>
        </c:scaling>
        <c:delete val="0"/>
        <c:axPos val="b"/>
        <c:numFmt formatCode="General" sourceLinked="1"/>
        <c:majorTickMark val="out"/>
        <c:minorTickMark val="none"/>
        <c:tickLblPos val="nextTo"/>
        <c:crossAx val="1041309344"/>
        <c:crosses val="autoZero"/>
        <c:auto val="1"/>
        <c:lblAlgn val="ctr"/>
        <c:lblOffset val="100"/>
        <c:noMultiLvlLbl val="1"/>
      </c:catAx>
      <c:valAx>
        <c:axId val="1041309344"/>
        <c:scaling>
          <c:orientation val="minMax"/>
        </c:scaling>
        <c:delete val="0"/>
        <c:axPos val="l"/>
        <c:majorGridlines/>
        <c:title>
          <c:tx>
            <c:rich>
              <a:bodyPr rot="-5400000" vert="horz"/>
              <a:lstStyle/>
              <a:p>
                <a:pPr>
                  <a:defRPr/>
                </a:pPr>
                <a:r>
                  <a:rPr lang="en-US"/>
                  <a:t>Hrs/month</a:t>
                </a:r>
              </a:p>
            </c:rich>
          </c:tx>
          <c:overlay val="0"/>
        </c:title>
        <c:numFmt formatCode="General" sourceLinked="1"/>
        <c:majorTickMark val="out"/>
        <c:minorTickMark val="none"/>
        <c:tickLblPos val="nextTo"/>
        <c:crossAx val="1041305328"/>
        <c:crosses val="autoZero"/>
        <c:crossBetween val="between"/>
      </c:valAx>
      <c:valAx>
        <c:axId val="1041316752"/>
        <c:scaling>
          <c:orientation val="minMax"/>
        </c:scaling>
        <c:delete val="0"/>
        <c:axPos val="r"/>
        <c:numFmt formatCode="0.00%" sourceLinked="0"/>
        <c:majorTickMark val="out"/>
        <c:minorTickMark val="none"/>
        <c:tickLblPos val="nextTo"/>
        <c:crossAx val="1041320608"/>
        <c:crosses val="max"/>
        <c:crossBetween val="between"/>
      </c:valAx>
      <c:catAx>
        <c:axId val="1041320608"/>
        <c:scaling>
          <c:orientation val="minMax"/>
        </c:scaling>
        <c:delete val="1"/>
        <c:axPos val="b"/>
        <c:numFmt formatCode="General" sourceLinked="0"/>
        <c:majorTickMark val="out"/>
        <c:minorTickMark val="none"/>
        <c:tickLblPos val="nextTo"/>
        <c:crossAx val="1041316752"/>
        <c:crosses val="autoZero"/>
        <c:auto val="1"/>
        <c:lblAlgn val="ctr"/>
        <c:lblOffset val="100"/>
        <c:noMultiLvlLbl val="0"/>
      </c:catAx>
    </c:plotArea>
    <c:legend>
      <c:legendPos val="r"/>
      <c:layout>
        <c:manualLayout>
          <c:xMode val="edge"/>
          <c:yMode val="edge"/>
          <c:x val="0.653225553821257"/>
          <c:y val="0.644623797025372"/>
          <c:w val="0.312500388474046"/>
          <c:h val="0.279313210848644"/>
        </c:manualLayout>
      </c:layout>
      <c:overlay val="0"/>
    </c:legend>
    <c:plotVisOnly val="1"/>
    <c:dispBlanksAs val="gap"/>
    <c:showDLblsOverMax val="0"/>
  </c:chart>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PIs: S4, S5</a:t>
            </a:r>
          </a:p>
        </c:rich>
      </c:tx>
      <c:layout>
        <c:manualLayout>
          <c:xMode val="edge"/>
          <c:yMode val="edge"/>
          <c:x val="0.356791557305337"/>
          <c:y val="0.0138888888888889"/>
        </c:manualLayout>
      </c:layout>
      <c:overlay val="0"/>
    </c:title>
    <c:autoTitleDeleted val="0"/>
    <c:plotArea>
      <c:layout/>
      <c:scatterChart>
        <c:scatterStyle val="smoothMarker"/>
        <c:varyColors val="0"/>
        <c:ser>
          <c:idx val="0"/>
          <c:order val="0"/>
          <c:tx>
            <c:v>Average working hours per driver per day</c:v>
          </c:tx>
          <c:xVal>
            <c:numRef>
              <c:f>Safety!$U$9:$X$9</c:f>
              <c:numCache>
                <c:formatCode>General</c:formatCode>
                <c:ptCount val="4"/>
                <c:pt idx="0">
                  <c:v>2013.0</c:v>
                </c:pt>
                <c:pt idx="1">
                  <c:v>2014.0</c:v>
                </c:pt>
                <c:pt idx="2">
                  <c:v>2015.0</c:v>
                </c:pt>
                <c:pt idx="3">
                  <c:v>2016.0</c:v>
                </c:pt>
              </c:numCache>
            </c:numRef>
          </c:xVal>
          <c:yVal>
            <c:numRef>
              <c:f>Safety!$U$25:$X$25</c:f>
              <c:numCache>
                <c:formatCode>0.00</c:formatCode>
                <c:ptCount val="4"/>
                <c:pt idx="0">
                  <c:v>0.0</c:v>
                </c:pt>
                <c:pt idx="1">
                  <c:v>0.0</c:v>
                </c:pt>
                <c:pt idx="2">
                  <c:v>0.0</c:v>
                </c:pt>
                <c:pt idx="3">
                  <c:v>0.0</c:v>
                </c:pt>
              </c:numCache>
            </c:numRef>
          </c:yVal>
          <c:smooth val="1"/>
        </c:ser>
        <c:ser>
          <c:idx val="1"/>
          <c:order val="1"/>
          <c:tx>
            <c:v>Average night driving hours per driver per day</c:v>
          </c:tx>
          <c:xVal>
            <c:numRef>
              <c:f>Safety!$U$9:$X$9</c:f>
              <c:numCache>
                <c:formatCode>General</c:formatCode>
                <c:ptCount val="4"/>
                <c:pt idx="0">
                  <c:v>2013.0</c:v>
                </c:pt>
                <c:pt idx="1">
                  <c:v>2014.0</c:v>
                </c:pt>
                <c:pt idx="2">
                  <c:v>2015.0</c:v>
                </c:pt>
                <c:pt idx="3">
                  <c:v>2016.0</c:v>
                </c:pt>
              </c:numCache>
            </c:numRef>
          </c:xVal>
          <c:yVal>
            <c:numRef>
              <c:f>Safety!$U$26:$X$26</c:f>
              <c:numCache>
                <c:formatCode>0.00</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22824608"/>
        <c:axId val="1021405120"/>
      </c:scatterChart>
      <c:valAx>
        <c:axId val="1022824608"/>
        <c:scaling>
          <c:orientation val="minMax"/>
        </c:scaling>
        <c:delete val="0"/>
        <c:axPos val="b"/>
        <c:numFmt formatCode="General" sourceLinked="1"/>
        <c:majorTickMark val="out"/>
        <c:minorTickMark val="none"/>
        <c:tickLblPos val="nextTo"/>
        <c:crossAx val="1021405120"/>
        <c:crosses val="autoZero"/>
        <c:crossBetween val="midCat"/>
        <c:majorUnit val="1.0"/>
        <c:minorUnit val="1.0"/>
      </c:valAx>
      <c:valAx>
        <c:axId val="1021405120"/>
        <c:scaling>
          <c:orientation val="minMax"/>
        </c:scaling>
        <c:delete val="0"/>
        <c:axPos val="l"/>
        <c:majorGridlines/>
        <c:numFmt formatCode="0.00" sourceLinked="1"/>
        <c:majorTickMark val="out"/>
        <c:minorTickMark val="none"/>
        <c:tickLblPos val="nextTo"/>
        <c:crossAx val="1022824608"/>
        <c:crosses val="autoZero"/>
        <c:crossBetween val="midCat"/>
      </c:valAx>
    </c:plotArea>
    <c:legend>
      <c:legendPos val="r"/>
      <c:layout>
        <c:manualLayout>
          <c:xMode val="edge"/>
          <c:yMode val="edge"/>
          <c:x val="0.637818880194802"/>
          <c:y val="0.538526173811607"/>
          <c:w val="0.340545279951299"/>
          <c:h val="0.279313210848644"/>
        </c:manualLayout>
      </c:layout>
      <c:overlay val="0"/>
    </c:legend>
    <c:plotVisOnly val="1"/>
    <c:dispBlanksAs val="gap"/>
    <c:showDLblsOverMax val="0"/>
  </c:chart>
  <c:printSettings>
    <c:headerFooter/>
    <c:pageMargins b="0.75" l="0.7" r="0.7" t="0.75" header="0.3" footer="0.3"/>
    <c:pageSetup/>
  </c:printSettings>
  <c:userShapes r:id="rId1"/>
</c:chartSpace>
</file>

<file path=xl/charts/chart6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Environmental PIs: En7, En8</a:t>
            </a:r>
            <a:endParaRPr lang="en-US">
              <a:effectLst/>
            </a:endParaRPr>
          </a:p>
        </c:rich>
      </c:tx>
      <c:layout>
        <c:manualLayout>
          <c:xMode val="edge"/>
          <c:yMode val="edge"/>
          <c:x val="0.0661522421846833"/>
          <c:y val="0.0416666666666667"/>
        </c:manualLayout>
      </c:layout>
      <c:overlay val="0"/>
    </c:title>
    <c:autoTitleDeleted val="0"/>
    <c:plotArea>
      <c:layout/>
      <c:lineChart>
        <c:grouping val="standard"/>
        <c:varyColors val="0"/>
        <c:ser>
          <c:idx val="0"/>
          <c:order val="0"/>
          <c:tx>
            <c:v>Training hours per driver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Safety!$AB$22:$AL$22</c:f>
              <c:numCache>
                <c:formatCode>General</c:formatCode>
                <c:ptCount val="11"/>
                <c:pt idx="0">
                  <c:v>0.0</c:v>
                </c:pt>
                <c:pt idx="1">
                  <c:v>0.0</c:v>
                </c:pt>
                <c:pt idx="2">
                  <c:v>0.0</c:v>
                </c:pt>
                <c:pt idx="3">
                  <c:v>0.0</c:v>
                </c:pt>
                <c:pt idx="4">
                  <c:v>0.0</c:v>
                </c:pt>
                <c:pt idx="5">
                  <c:v>0.0</c:v>
                </c:pt>
                <c:pt idx="6">
                  <c:v>0.0</c:v>
                </c:pt>
                <c:pt idx="7">
                  <c:v>0.0</c:v>
                </c:pt>
                <c:pt idx="8">
                  <c:v>0.0</c:v>
                </c:pt>
                <c:pt idx="9">
                  <c:v>0.0</c:v>
                </c:pt>
                <c:pt idx="10">
                  <c:v>0.0</c:v>
                </c:pt>
              </c:numCache>
            </c:numRef>
          </c:val>
          <c:smooth val="0"/>
        </c:ser>
        <c:dLbls>
          <c:showLegendKey val="0"/>
          <c:showVal val="0"/>
          <c:showCatName val="0"/>
          <c:showSerName val="0"/>
          <c:showPercent val="0"/>
          <c:showBubbleSize val="0"/>
        </c:dLbls>
        <c:marker val="1"/>
        <c:smooth val="0"/>
        <c:axId val="1041388704"/>
        <c:axId val="1041392720"/>
      </c:lineChart>
      <c:lineChart>
        <c:grouping val="standard"/>
        <c:varyColors val="0"/>
        <c:ser>
          <c:idx val="1"/>
          <c:order val="1"/>
          <c:tx>
            <c:v>% of drivers trained per month</c:v>
          </c:tx>
          <c:marker>
            <c:symbol val="none"/>
          </c:marker>
          <c:val>
            <c:numRef>
              <c:f>Safety!$AB$19:$AM$19</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marker val="1"/>
        <c:smooth val="0"/>
        <c:axId val="1039759680"/>
        <c:axId val="1041400128"/>
      </c:lineChart>
      <c:catAx>
        <c:axId val="1041388704"/>
        <c:scaling>
          <c:orientation val="minMax"/>
        </c:scaling>
        <c:delete val="0"/>
        <c:axPos val="b"/>
        <c:numFmt formatCode="General" sourceLinked="1"/>
        <c:majorTickMark val="out"/>
        <c:minorTickMark val="none"/>
        <c:tickLblPos val="nextTo"/>
        <c:crossAx val="1041392720"/>
        <c:crosses val="autoZero"/>
        <c:auto val="1"/>
        <c:lblAlgn val="ctr"/>
        <c:lblOffset val="100"/>
        <c:noMultiLvlLbl val="1"/>
      </c:catAx>
      <c:valAx>
        <c:axId val="1041392720"/>
        <c:scaling>
          <c:orientation val="minMax"/>
        </c:scaling>
        <c:delete val="0"/>
        <c:axPos val="l"/>
        <c:majorGridlines/>
        <c:title>
          <c:tx>
            <c:rich>
              <a:bodyPr rot="-5400000" vert="horz"/>
              <a:lstStyle/>
              <a:p>
                <a:pPr>
                  <a:defRPr/>
                </a:pPr>
                <a:r>
                  <a:rPr lang="en-US"/>
                  <a:t>Hrs/month</a:t>
                </a:r>
              </a:p>
            </c:rich>
          </c:tx>
          <c:overlay val="0"/>
        </c:title>
        <c:numFmt formatCode="General" sourceLinked="1"/>
        <c:majorTickMark val="out"/>
        <c:minorTickMark val="none"/>
        <c:tickLblPos val="nextTo"/>
        <c:crossAx val="1041388704"/>
        <c:crosses val="autoZero"/>
        <c:crossBetween val="between"/>
      </c:valAx>
      <c:valAx>
        <c:axId val="1041400128"/>
        <c:scaling>
          <c:orientation val="minMax"/>
        </c:scaling>
        <c:delete val="0"/>
        <c:axPos val="r"/>
        <c:numFmt formatCode="0.00%" sourceLinked="0"/>
        <c:majorTickMark val="out"/>
        <c:minorTickMark val="none"/>
        <c:tickLblPos val="nextTo"/>
        <c:crossAx val="1039759680"/>
        <c:crosses val="max"/>
        <c:crossBetween val="between"/>
      </c:valAx>
      <c:catAx>
        <c:axId val="1039759680"/>
        <c:scaling>
          <c:orientation val="minMax"/>
        </c:scaling>
        <c:delete val="1"/>
        <c:axPos val="b"/>
        <c:majorTickMark val="out"/>
        <c:minorTickMark val="none"/>
        <c:tickLblPos val="nextTo"/>
        <c:crossAx val="1041400128"/>
        <c:crosses val="autoZero"/>
        <c:auto val="1"/>
        <c:lblAlgn val="ctr"/>
        <c:lblOffset val="100"/>
        <c:noMultiLvlLbl val="0"/>
      </c:catAx>
    </c:plotArea>
    <c:legend>
      <c:legendPos val="r"/>
      <c:layout>
        <c:manualLayout>
          <c:xMode val="edge"/>
          <c:yMode val="edge"/>
          <c:x val="0.653225488772663"/>
          <c:y val="0.584438611840187"/>
          <c:w val="0.312500388474046"/>
          <c:h val="0.279313210848644"/>
        </c:manualLayout>
      </c:layout>
      <c:overlay val="0"/>
    </c:legend>
    <c:plotVisOnly val="1"/>
    <c:dispBlanksAs val="gap"/>
    <c:showDLblsOverMax val="0"/>
  </c:chart>
  <c:printSettings>
    <c:headerFooter/>
    <c:pageMargins b="0.75" l="0.7" r="0.7" t="0.75" header="0.3" footer="0.3"/>
    <c:pageSetup/>
  </c:printSettings>
  <c:userShapes r:id="rId1"/>
</c:chartSpace>
</file>

<file path=xl/charts/chart6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Environmental</a:t>
            </a:r>
            <a:r>
              <a:rPr lang="en-US" baseline="0"/>
              <a:t> </a:t>
            </a:r>
            <a:r>
              <a:rPr lang="en-US"/>
              <a:t> PIs: En4, En5, En6</a:t>
            </a:r>
          </a:p>
        </c:rich>
      </c:tx>
      <c:layout>
        <c:manualLayout>
          <c:xMode val="edge"/>
          <c:yMode val="edge"/>
          <c:x val="0.0755079764777293"/>
          <c:y val="0.0447229512977545"/>
        </c:manualLayout>
      </c:layout>
      <c:overlay val="0"/>
    </c:title>
    <c:autoTitleDeleted val="0"/>
    <c:plotArea>
      <c:layout/>
      <c:lineChart>
        <c:grouping val="standard"/>
        <c:varyColors val="0"/>
        <c:ser>
          <c:idx val="0"/>
          <c:order val="0"/>
          <c:tx>
            <c:v>% of green vehicles (Euro 5&amp;6) in field</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Environment!$AC$30:$AN$30</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 of green city vehicles (hybrids, electric cars)</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Environment!$AC$31:$AN$31</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v>% of 4-stroke motorbikes</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Environment!$AC$32:$AN$32</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34877456"/>
        <c:axId val="1034881632"/>
      </c:lineChart>
      <c:catAx>
        <c:axId val="1034877456"/>
        <c:scaling>
          <c:orientation val="minMax"/>
        </c:scaling>
        <c:delete val="0"/>
        <c:axPos val="b"/>
        <c:numFmt formatCode="General" sourceLinked="1"/>
        <c:majorTickMark val="out"/>
        <c:minorTickMark val="none"/>
        <c:tickLblPos val="nextTo"/>
        <c:crossAx val="1034881632"/>
        <c:crosses val="autoZero"/>
        <c:auto val="1"/>
        <c:lblAlgn val="ctr"/>
        <c:lblOffset val="100"/>
        <c:noMultiLvlLbl val="1"/>
      </c:catAx>
      <c:valAx>
        <c:axId val="1034881632"/>
        <c:scaling>
          <c:orientation val="minMax"/>
        </c:scaling>
        <c:delete val="0"/>
        <c:axPos val="l"/>
        <c:majorGridlines/>
        <c:numFmt formatCode="0.00%" sourceLinked="0"/>
        <c:majorTickMark val="out"/>
        <c:minorTickMark val="none"/>
        <c:tickLblPos val="nextTo"/>
        <c:crossAx val="1034877456"/>
        <c:crosses val="autoZero"/>
        <c:crossBetween val="between"/>
      </c:valAx>
    </c:plotArea>
    <c:legend>
      <c:legendPos val="r"/>
      <c:layout>
        <c:manualLayout>
          <c:xMode val="edge"/>
          <c:yMode val="edge"/>
          <c:x val="0.668804622389511"/>
          <c:y val="0.579808982210557"/>
          <c:w val="0.316825841028044"/>
          <c:h val="0.418969816272966"/>
        </c:manualLayout>
      </c:layout>
      <c:overlay val="0"/>
    </c:legend>
    <c:plotVisOnly val="1"/>
    <c:dispBlanksAs val="gap"/>
    <c:showDLblsOverMax val="0"/>
  </c:chart>
  <c:printSettings>
    <c:headerFooter/>
    <c:pageMargins b="0.75" l="0.7" r="0.7" t="0.75" header="0.3" footer="0.3"/>
    <c:pageSetup/>
  </c:printSettings>
  <c:userShapes r:id="rId1"/>
</c:chartSpace>
</file>

<file path=xl/charts/chart6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Environmental</a:t>
            </a:r>
            <a:r>
              <a:rPr lang="en-US" baseline="0"/>
              <a:t> </a:t>
            </a:r>
            <a:r>
              <a:rPr lang="en-US"/>
              <a:t> PIs: En4, En5, En6</a:t>
            </a:r>
          </a:p>
        </c:rich>
      </c:tx>
      <c:layout>
        <c:manualLayout>
          <c:xMode val="edge"/>
          <c:yMode val="edge"/>
          <c:x val="0.065523871436391"/>
          <c:y val="0.0400933216681248"/>
        </c:manualLayout>
      </c:layout>
      <c:overlay val="0"/>
    </c:title>
    <c:autoTitleDeleted val="0"/>
    <c:plotArea>
      <c:layout/>
      <c:lineChart>
        <c:grouping val="standard"/>
        <c:varyColors val="0"/>
        <c:ser>
          <c:idx val="0"/>
          <c:order val="0"/>
          <c:tx>
            <c:v>% of green vehicles (Euro 5&amp;6) in field</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Environment!$AC$47:$AN$47</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 of green city vehicles (hybrids, electric cars)</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Environment!$AC$48:$AN$48</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v>% of 4-stroke motorbikes</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Environment!$AC$49:$AN$49</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41410944"/>
        <c:axId val="1041415120"/>
      </c:lineChart>
      <c:catAx>
        <c:axId val="1041410944"/>
        <c:scaling>
          <c:orientation val="minMax"/>
        </c:scaling>
        <c:delete val="0"/>
        <c:axPos val="b"/>
        <c:numFmt formatCode="General" sourceLinked="1"/>
        <c:majorTickMark val="out"/>
        <c:minorTickMark val="none"/>
        <c:tickLblPos val="nextTo"/>
        <c:crossAx val="1041415120"/>
        <c:crosses val="autoZero"/>
        <c:auto val="1"/>
        <c:lblAlgn val="ctr"/>
        <c:lblOffset val="100"/>
        <c:noMultiLvlLbl val="1"/>
      </c:catAx>
      <c:valAx>
        <c:axId val="1041415120"/>
        <c:scaling>
          <c:orientation val="minMax"/>
        </c:scaling>
        <c:delete val="0"/>
        <c:axPos val="l"/>
        <c:majorGridlines/>
        <c:numFmt formatCode="0.00%" sourceLinked="0"/>
        <c:majorTickMark val="out"/>
        <c:minorTickMark val="none"/>
        <c:tickLblPos val="nextTo"/>
        <c:crossAx val="1041410944"/>
        <c:crosses val="autoZero"/>
        <c:crossBetween val="between"/>
      </c:valAx>
    </c:plotArea>
    <c:legend>
      <c:legendPos val="r"/>
      <c:layout>
        <c:manualLayout>
          <c:xMode val="edge"/>
          <c:yMode val="edge"/>
          <c:x val="0.668804622389511"/>
          <c:y val="0.579808982210557"/>
          <c:w val="0.316825841028044"/>
          <c:h val="0.418969816272966"/>
        </c:manualLayout>
      </c:layout>
      <c:overlay val="0"/>
    </c:legend>
    <c:plotVisOnly val="1"/>
    <c:dispBlanksAs val="gap"/>
    <c:showDLblsOverMax val="0"/>
  </c:chart>
  <c:printSettings>
    <c:headerFooter/>
    <c:pageMargins b="0.75" l="0.7" r="0.7" t="0.75" header="0.3" footer="0.3"/>
    <c:pageSetup/>
  </c:printSettings>
  <c:userShapes r:id="rId1"/>
</c:chartSpace>
</file>

<file path=xl/charts/chart6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Environmental</a:t>
            </a:r>
            <a:r>
              <a:rPr lang="en-US" baseline="0"/>
              <a:t> </a:t>
            </a:r>
            <a:r>
              <a:rPr lang="en-US"/>
              <a:t> PIs: En4, En5, En6</a:t>
            </a:r>
          </a:p>
        </c:rich>
      </c:tx>
      <c:layout>
        <c:manualLayout>
          <c:xMode val="edge"/>
          <c:yMode val="edge"/>
          <c:x val="0.0269442427176632"/>
          <c:y val="0.0354636920384952"/>
        </c:manualLayout>
      </c:layout>
      <c:overlay val="0"/>
    </c:title>
    <c:autoTitleDeleted val="0"/>
    <c:plotArea>
      <c:layout/>
      <c:lineChart>
        <c:grouping val="standard"/>
        <c:varyColors val="0"/>
        <c:ser>
          <c:idx val="0"/>
          <c:order val="0"/>
          <c:tx>
            <c:v>% of green vehicles (Euro 5&amp;6) in field</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Environment!$AC$64:$AN$64</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 of green city vehicles (hybrids, electric cars)</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Environment!$AC$65:$AN$65</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v>% of 4-stroke motorbikes</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Environment!$AC$66:$AN$66</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41511824"/>
        <c:axId val="1041516000"/>
      </c:lineChart>
      <c:catAx>
        <c:axId val="1041511824"/>
        <c:scaling>
          <c:orientation val="minMax"/>
        </c:scaling>
        <c:delete val="0"/>
        <c:axPos val="b"/>
        <c:numFmt formatCode="General" sourceLinked="1"/>
        <c:majorTickMark val="out"/>
        <c:minorTickMark val="none"/>
        <c:tickLblPos val="nextTo"/>
        <c:crossAx val="1041516000"/>
        <c:crosses val="autoZero"/>
        <c:auto val="1"/>
        <c:lblAlgn val="ctr"/>
        <c:lblOffset val="100"/>
        <c:noMultiLvlLbl val="1"/>
      </c:catAx>
      <c:valAx>
        <c:axId val="1041516000"/>
        <c:scaling>
          <c:orientation val="minMax"/>
        </c:scaling>
        <c:delete val="0"/>
        <c:axPos val="l"/>
        <c:majorGridlines/>
        <c:numFmt formatCode="0.00%" sourceLinked="0"/>
        <c:majorTickMark val="out"/>
        <c:minorTickMark val="none"/>
        <c:tickLblPos val="nextTo"/>
        <c:crossAx val="1041511824"/>
        <c:crosses val="autoZero"/>
        <c:crossBetween val="between"/>
      </c:valAx>
    </c:plotArea>
    <c:legend>
      <c:legendPos val="r"/>
      <c:layout>
        <c:manualLayout>
          <c:xMode val="edge"/>
          <c:yMode val="edge"/>
          <c:x val="0.668804622389511"/>
          <c:y val="0.579808982210557"/>
          <c:w val="0.316825900773994"/>
          <c:h val="0.418969816272966"/>
        </c:manualLayout>
      </c:layout>
      <c:overlay val="0"/>
    </c:legend>
    <c:plotVisOnly val="1"/>
    <c:dispBlanksAs val="gap"/>
    <c:showDLblsOverMax val="0"/>
  </c:chart>
  <c:printSettings>
    <c:headerFooter/>
    <c:pageMargins b="0.75" l="0.7" r="0.7" t="0.75" header="0.3" footer="0.3"/>
    <c:pageSetup/>
  </c:printSettings>
  <c:userShapes r:id="rId1"/>
</c:chartSpace>
</file>

<file path=xl/charts/chart6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Environmental</a:t>
            </a:r>
            <a:r>
              <a:rPr lang="en-US" baseline="0"/>
              <a:t> </a:t>
            </a:r>
            <a:r>
              <a:rPr lang="en-US"/>
              <a:t> KPIs</a:t>
            </a:r>
          </a:p>
        </c:rich>
      </c:tx>
      <c:layout>
        <c:manualLayout>
          <c:xMode val="edge"/>
          <c:yMode val="edge"/>
          <c:x val="0.106514767049468"/>
          <c:y val="0.0354638194497533"/>
        </c:manualLayout>
      </c:layout>
      <c:overlay val="0"/>
    </c:title>
    <c:autoTitleDeleted val="0"/>
    <c:plotArea>
      <c:layout/>
      <c:lineChart>
        <c:grouping val="standard"/>
        <c:varyColors val="0"/>
        <c:ser>
          <c:idx val="0"/>
          <c:order val="0"/>
          <c:tx>
            <c:v>Gasoline vehicles gCO2/km</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Environment!$AC$22:$AN$22</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Diesel vehicles gCO2/km</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Environment!$AC$23:$AN$23</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v>Total fleet gCO2/km</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Environment!$AC$24:$AN$24</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38934320"/>
        <c:axId val="1037653376"/>
      </c:lineChart>
      <c:catAx>
        <c:axId val="1038934320"/>
        <c:scaling>
          <c:orientation val="minMax"/>
        </c:scaling>
        <c:delete val="0"/>
        <c:axPos val="b"/>
        <c:numFmt formatCode="General" sourceLinked="1"/>
        <c:majorTickMark val="out"/>
        <c:minorTickMark val="none"/>
        <c:tickLblPos val="nextTo"/>
        <c:crossAx val="1037653376"/>
        <c:crosses val="autoZero"/>
        <c:auto val="1"/>
        <c:lblAlgn val="ctr"/>
        <c:lblOffset val="100"/>
        <c:noMultiLvlLbl val="1"/>
      </c:catAx>
      <c:valAx>
        <c:axId val="1037653376"/>
        <c:scaling>
          <c:orientation val="minMax"/>
        </c:scaling>
        <c:delete val="0"/>
        <c:axPos val="l"/>
        <c:majorGridlines/>
        <c:numFmt formatCode="General" sourceLinked="1"/>
        <c:majorTickMark val="out"/>
        <c:minorTickMark val="none"/>
        <c:tickLblPos val="nextTo"/>
        <c:crossAx val="1038934320"/>
        <c:crosses val="autoZero"/>
        <c:crossBetween val="between"/>
      </c:valAx>
    </c:plotArea>
    <c:legend>
      <c:legendPos val="r"/>
      <c:layout>
        <c:manualLayout>
          <c:xMode val="edge"/>
          <c:yMode val="edge"/>
          <c:x val="0.656074871315631"/>
          <c:y val="0.561866433362496"/>
          <c:w val="0.335757422610522"/>
          <c:h val="0.25115157480315"/>
        </c:manualLayout>
      </c:layout>
      <c:overlay val="0"/>
    </c:legend>
    <c:plotVisOnly val="1"/>
    <c:dispBlanksAs val="gap"/>
    <c:showDLblsOverMax val="0"/>
  </c:chart>
  <c:printSettings>
    <c:headerFooter/>
    <c:pageMargins b="0.75" l="0.7" r="0.7" t="0.75" header="0.3" footer="0.3"/>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Environmental</a:t>
            </a:r>
            <a:r>
              <a:rPr lang="en-US" baseline="0"/>
              <a:t> </a:t>
            </a:r>
            <a:r>
              <a:rPr lang="en-US"/>
              <a:t> KPIs</a:t>
            </a:r>
          </a:p>
        </c:rich>
      </c:tx>
      <c:layout>
        <c:manualLayout>
          <c:xMode val="edge"/>
          <c:yMode val="edge"/>
          <c:x val="0.106514767049468"/>
          <c:y val="0.0354638194497533"/>
        </c:manualLayout>
      </c:layout>
      <c:overlay val="0"/>
    </c:title>
    <c:autoTitleDeleted val="0"/>
    <c:plotArea>
      <c:layout/>
      <c:lineChart>
        <c:grouping val="standard"/>
        <c:varyColors val="0"/>
        <c:ser>
          <c:idx val="0"/>
          <c:order val="0"/>
          <c:tx>
            <c:v>Gasoline vehicles gCO2/km</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Environment!$AC$39:$AN$39</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Diesel vehicles gCO2/km</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Environment!$AC$40:$AN$40</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v>Total fleet gCO2/km</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Environment!$AC$41:$AN$41</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16470608"/>
        <c:axId val="1038807248"/>
      </c:lineChart>
      <c:catAx>
        <c:axId val="1016470608"/>
        <c:scaling>
          <c:orientation val="minMax"/>
        </c:scaling>
        <c:delete val="0"/>
        <c:axPos val="b"/>
        <c:numFmt formatCode="General" sourceLinked="1"/>
        <c:majorTickMark val="out"/>
        <c:minorTickMark val="none"/>
        <c:tickLblPos val="nextTo"/>
        <c:crossAx val="1038807248"/>
        <c:crosses val="autoZero"/>
        <c:auto val="1"/>
        <c:lblAlgn val="ctr"/>
        <c:lblOffset val="100"/>
        <c:noMultiLvlLbl val="1"/>
      </c:catAx>
      <c:valAx>
        <c:axId val="1038807248"/>
        <c:scaling>
          <c:orientation val="minMax"/>
        </c:scaling>
        <c:delete val="0"/>
        <c:axPos val="l"/>
        <c:majorGridlines/>
        <c:numFmt formatCode="General" sourceLinked="1"/>
        <c:majorTickMark val="out"/>
        <c:minorTickMark val="none"/>
        <c:tickLblPos val="nextTo"/>
        <c:crossAx val="1016470608"/>
        <c:crosses val="autoZero"/>
        <c:crossBetween val="between"/>
      </c:valAx>
    </c:plotArea>
    <c:legend>
      <c:legendPos val="r"/>
      <c:layout>
        <c:manualLayout>
          <c:xMode val="edge"/>
          <c:yMode val="edge"/>
          <c:x val="0.656074871315631"/>
          <c:y val="0.561866433362496"/>
          <c:w val="0.335757422610522"/>
          <c:h val="0.25115157480315"/>
        </c:manualLayout>
      </c:layout>
      <c:overlay val="0"/>
    </c:legend>
    <c:plotVisOnly val="1"/>
    <c:dispBlanksAs val="gap"/>
    <c:showDLblsOverMax val="0"/>
  </c:chart>
  <c:printSettings>
    <c:headerFooter/>
    <c:pageMargins b="0.75" l="0.7" r="0.7" t="0.75" header="0.3" footer="0.3"/>
    <c:pageSetup/>
  </c:printSettings>
  <c:userShapes r:id="rId1"/>
</c:chartSpace>
</file>

<file path=xl/charts/chart6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Environmental</a:t>
            </a:r>
            <a:r>
              <a:rPr lang="en-US" baseline="0"/>
              <a:t> </a:t>
            </a:r>
            <a:r>
              <a:rPr lang="en-US"/>
              <a:t> KPIs</a:t>
            </a:r>
          </a:p>
        </c:rich>
      </c:tx>
      <c:layout>
        <c:manualLayout>
          <c:xMode val="edge"/>
          <c:yMode val="edge"/>
          <c:x val="0.106514767049468"/>
          <c:y val="0.0354638194497533"/>
        </c:manualLayout>
      </c:layout>
      <c:overlay val="0"/>
    </c:title>
    <c:autoTitleDeleted val="0"/>
    <c:plotArea>
      <c:layout/>
      <c:lineChart>
        <c:grouping val="standard"/>
        <c:varyColors val="0"/>
        <c:ser>
          <c:idx val="0"/>
          <c:order val="0"/>
          <c:tx>
            <c:v>Gasoline vehicles gCO2/km</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Environment!$AC$56:$AN$56</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Diesel vehicles gCO2/km</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Environment!$AC$57:$AN$57</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v>Total fleet gCO2/km</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Environment!$AC$58:$AN$58</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39802240"/>
        <c:axId val="1039805952"/>
      </c:lineChart>
      <c:catAx>
        <c:axId val="1039802240"/>
        <c:scaling>
          <c:orientation val="minMax"/>
        </c:scaling>
        <c:delete val="0"/>
        <c:axPos val="b"/>
        <c:numFmt formatCode="General" sourceLinked="1"/>
        <c:majorTickMark val="out"/>
        <c:minorTickMark val="none"/>
        <c:tickLblPos val="nextTo"/>
        <c:crossAx val="1039805952"/>
        <c:crosses val="autoZero"/>
        <c:auto val="1"/>
        <c:lblAlgn val="ctr"/>
        <c:lblOffset val="100"/>
        <c:noMultiLvlLbl val="1"/>
      </c:catAx>
      <c:valAx>
        <c:axId val="1039805952"/>
        <c:scaling>
          <c:orientation val="minMax"/>
        </c:scaling>
        <c:delete val="0"/>
        <c:axPos val="l"/>
        <c:majorGridlines/>
        <c:numFmt formatCode="General" sourceLinked="1"/>
        <c:majorTickMark val="out"/>
        <c:minorTickMark val="none"/>
        <c:tickLblPos val="nextTo"/>
        <c:crossAx val="1039802240"/>
        <c:crosses val="autoZero"/>
        <c:crossBetween val="between"/>
      </c:valAx>
    </c:plotArea>
    <c:legend>
      <c:legendPos val="r"/>
      <c:layout>
        <c:manualLayout>
          <c:xMode val="edge"/>
          <c:yMode val="edge"/>
          <c:x val="0.656074871315631"/>
          <c:y val="0.561866433362496"/>
          <c:w val="0.335757485926526"/>
          <c:h val="0.25115157480315"/>
        </c:manualLayout>
      </c:layout>
      <c:overlay val="0"/>
    </c:legend>
    <c:plotVisOnly val="1"/>
    <c:dispBlanksAs val="gap"/>
    <c:showDLblsOverMax val="0"/>
  </c:chart>
  <c:printSettings>
    <c:headerFooter/>
    <c:pageMargins b="0.75" l="0.7" r="0.7" t="0.75" header="0.3" footer="0.3"/>
    <c:pageSetup/>
  </c:printSettings>
  <c:userShapes r:id="rId1"/>
</c:chartSpace>
</file>

<file path=xl/charts/chart6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Environmental</a:t>
            </a:r>
            <a:r>
              <a:rPr lang="en-US" baseline="0"/>
              <a:t> </a:t>
            </a:r>
            <a:r>
              <a:rPr lang="en-US"/>
              <a:t> PIs: En1</a:t>
            </a:r>
          </a:p>
        </c:rich>
      </c:tx>
      <c:layout>
        <c:manualLayout>
          <c:xMode val="edge"/>
          <c:yMode val="edge"/>
          <c:x val="0.106514767049468"/>
          <c:y val="0.0354638194497533"/>
        </c:manualLayout>
      </c:layout>
      <c:overlay val="0"/>
    </c:title>
    <c:autoTitleDeleted val="0"/>
    <c:plotArea>
      <c:layout/>
      <c:lineChart>
        <c:grouping val="standard"/>
        <c:varyColors val="0"/>
        <c:ser>
          <c:idx val="0"/>
          <c:order val="0"/>
          <c:tx>
            <c:v>Gasoline consumption lt/100km</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Environment!$AC$26:$AN$26</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Diesel consumption lt/100km</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Environment!$AC$27:$AN$27</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38451024"/>
        <c:axId val="1038802560"/>
      </c:lineChart>
      <c:catAx>
        <c:axId val="1038451024"/>
        <c:scaling>
          <c:orientation val="minMax"/>
        </c:scaling>
        <c:delete val="0"/>
        <c:axPos val="b"/>
        <c:numFmt formatCode="General" sourceLinked="1"/>
        <c:majorTickMark val="out"/>
        <c:minorTickMark val="none"/>
        <c:tickLblPos val="nextTo"/>
        <c:crossAx val="1038802560"/>
        <c:crosses val="autoZero"/>
        <c:auto val="1"/>
        <c:lblAlgn val="ctr"/>
        <c:lblOffset val="100"/>
        <c:noMultiLvlLbl val="1"/>
      </c:catAx>
      <c:valAx>
        <c:axId val="1038802560"/>
        <c:scaling>
          <c:orientation val="minMax"/>
        </c:scaling>
        <c:delete val="0"/>
        <c:axPos val="l"/>
        <c:majorGridlines/>
        <c:numFmt formatCode="General" sourceLinked="1"/>
        <c:majorTickMark val="out"/>
        <c:minorTickMark val="none"/>
        <c:tickLblPos val="nextTo"/>
        <c:crossAx val="1038451024"/>
        <c:crosses val="autoZero"/>
        <c:crossBetween val="between"/>
      </c:valAx>
    </c:plotArea>
    <c:legend>
      <c:legendPos val="r"/>
      <c:layout>
        <c:manualLayout>
          <c:xMode val="edge"/>
          <c:yMode val="edge"/>
          <c:x val="0.691767881342945"/>
          <c:y val="0.598711358996792"/>
          <c:w val="0.289092258270734"/>
          <c:h val="0.279313210848644"/>
        </c:manualLayout>
      </c:layout>
      <c:overlay val="0"/>
    </c:legend>
    <c:plotVisOnly val="1"/>
    <c:dispBlanksAs val="gap"/>
    <c:showDLblsOverMax val="0"/>
  </c:chart>
  <c:printSettings>
    <c:headerFooter/>
    <c:pageMargins b="0.75" l="0.7" r="0.7" t="0.75" header="0.3" footer="0.3"/>
    <c:pageSetup/>
  </c:printSettings>
  <c:userShapes r:id="rId1"/>
</c:chartSpace>
</file>

<file path=xl/charts/chart6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Environmental</a:t>
            </a:r>
            <a:r>
              <a:rPr lang="en-US" baseline="0"/>
              <a:t> </a:t>
            </a:r>
            <a:r>
              <a:rPr lang="en-US"/>
              <a:t> PIs: En1</a:t>
            </a:r>
          </a:p>
        </c:rich>
      </c:tx>
      <c:layout>
        <c:manualLayout>
          <c:xMode val="edge"/>
          <c:yMode val="edge"/>
          <c:x val="0.106514767049468"/>
          <c:y val="0.0354638194497533"/>
        </c:manualLayout>
      </c:layout>
      <c:overlay val="0"/>
    </c:title>
    <c:autoTitleDeleted val="0"/>
    <c:plotArea>
      <c:layout/>
      <c:lineChart>
        <c:grouping val="standard"/>
        <c:varyColors val="0"/>
        <c:ser>
          <c:idx val="0"/>
          <c:order val="0"/>
          <c:tx>
            <c:v>Gasoline consumption lt/100km</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Environment!$AC$43:$AN$43</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Diesel consumption lt/100km</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Environment!$AC$44:$AN$44</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37258656"/>
        <c:axId val="1039785728"/>
      </c:lineChart>
      <c:catAx>
        <c:axId val="1037258656"/>
        <c:scaling>
          <c:orientation val="minMax"/>
        </c:scaling>
        <c:delete val="0"/>
        <c:axPos val="b"/>
        <c:numFmt formatCode="General" sourceLinked="1"/>
        <c:majorTickMark val="out"/>
        <c:minorTickMark val="none"/>
        <c:tickLblPos val="nextTo"/>
        <c:crossAx val="1039785728"/>
        <c:crosses val="autoZero"/>
        <c:auto val="1"/>
        <c:lblAlgn val="ctr"/>
        <c:lblOffset val="100"/>
        <c:noMultiLvlLbl val="1"/>
      </c:catAx>
      <c:valAx>
        <c:axId val="1039785728"/>
        <c:scaling>
          <c:orientation val="minMax"/>
        </c:scaling>
        <c:delete val="0"/>
        <c:axPos val="l"/>
        <c:majorGridlines/>
        <c:numFmt formatCode="General" sourceLinked="1"/>
        <c:majorTickMark val="out"/>
        <c:minorTickMark val="none"/>
        <c:tickLblPos val="nextTo"/>
        <c:crossAx val="1037258656"/>
        <c:crosses val="autoZero"/>
        <c:crossBetween val="between"/>
      </c:valAx>
    </c:plotArea>
    <c:legend>
      <c:legendPos val="r"/>
      <c:layout>
        <c:manualLayout>
          <c:xMode val="edge"/>
          <c:yMode val="edge"/>
          <c:x val="0.691767881342945"/>
          <c:y val="0.598711358996792"/>
          <c:w val="0.289092258270734"/>
          <c:h val="0.279313210848644"/>
        </c:manualLayout>
      </c:layout>
      <c:overlay val="0"/>
    </c:legend>
    <c:plotVisOnly val="1"/>
    <c:dispBlanksAs val="gap"/>
    <c:showDLblsOverMax val="0"/>
  </c:chart>
  <c:printSettings>
    <c:headerFooter/>
    <c:pageMargins b="0.75" l="0.7" r="0.7" t="0.75" header="0.3" footer="0.3"/>
    <c:pageSetup/>
  </c:printSettings>
  <c:userShapes r:id="rId1"/>
</c:chartSpace>
</file>

<file path=xl/charts/chart6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Environmental</a:t>
            </a:r>
            <a:r>
              <a:rPr lang="en-US" baseline="0"/>
              <a:t> </a:t>
            </a:r>
            <a:r>
              <a:rPr lang="en-US"/>
              <a:t> PIs: En1</a:t>
            </a:r>
          </a:p>
        </c:rich>
      </c:tx>
      <c:layout>
        <c:manualLayout>
          <c:xMode val="edge"/>
          <c:yMode val="edge"/>
          <c:x val="0.106514767049468"/>
          <c:y val="0.0354638194497533"/>
        </c:manualLayout>
      </c:layout>
      <c:overlay val="0"/>
    </c:title>
    <c:autoTitleDeleted val="0"/>
    <c:plotArea>
      <c:layout/>
      <c:lineChart>
        <c:grouping val="standard"/>
        <c:varyColors val="0"/>
        <c:ser>
          <c:idx val="0"/>
          <c:order val="0"/>
          <c:tx>
            <c:v>Gasoline consumption lt/100km</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Environment!$AC$60:$AN$60</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Diesel consumption lt/100km</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Environment!$AC$61:$AN$61</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34740368"/>
        <c:axId val="1034744352"/>
      </c:lineChart>
      <c:catAx>
        <c:axId val="1034740368"/>
        <c:scaling>
          <c:orientation val="minMax"/>
        </c:scaling>
        <c:delete val="0"/>
        <c:axPos val="b"/>
        <c:numFmt formatCode="General" sourceLinked="1"/>
        <c:majorTickMark val="out"/>
        <c:minorTickMark val="none"/>
        <c:tickLblPos val="nextTo"/>
        <c:crossAx val="1034744352"/>
        <c:crosses val="autoZero"/>
        <c:auto val="1"/>
        <c:lblAlgn val="ctr"/>
        <c:lblOffset val="100"/>
        <c:noMultiLvlLbl val="1"/>
      </c:catAx>
      <c:valAx>
        <c:axId val="1034744352"/>
        <c:scaling>
          <c:orientation val="minMax"/>
        </c:scaling>
        <c:delete val="0"/>
        <c:axPos val="l"/>
        <c:majorGridlines/>
        <c:numFmt formatCode="General" sourceLinked="1"/>
        <c:majorTickMark val="out"/>
        <c:minorTickMark val="none"/>
        <c:tickLblPos val="nextTo"/>
        <c:crossAx val="1034740368"/>
        <c:crosses val="autoZero"/>
        <c:crossBetween val="between"/>
      </c:valAx>
    </c:plotArea>
    <c:legend>
      <c:legendPos val="r"/>
      <c:layout>
        <c:manualLayout>
          <c:xMode val="edge"/>
          <c:yMode val="edge"/>
          <c:x val="0.691767881342945"/>
          <c:y val="0.598711358996792"/>
          <c:w val="0.289092312786778"/>
          <c:h val="0.279313210848644"/>
        </c:manualLayout>
      </c:layout>
      <c:overlay val="0"/>
    </c:legend>
    <c:plotVisOnly val="1"/>
    <c:dispBlanksAs val="gap"/>
    <c:showDLblsOverMax val="0"/>
  </c:chart>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PIs: S6, S7</a:t>
            </a:r>
          </a:p>
        </c:rich>
      </c:tx>
      <c:layout>
        <c:manualLayout>
          <c:xMode val="edge"/>
          <c:yMode val="edge"/>
          <c:x val="0.356791557305337"/>
          <c:y val="0.0138888888888889"/>
        </c:manualLayout>
      </c:layout>
      <c:overlay val="0"/>
    </c:title>
    <c:autoTitleDeleted val="0"/>
    <c:plotArea>
      <c:layout/>
      <c:scatterChart>
        <c:scatterStyle val="smoothMarker"/>
        <c:varyColors val="0"/>
        <c:ser>
          <c:idx val="0"/>
          <c:order val="0"/>
          <c:tx>
            <c:v>Average km per driver per day</c:v>
          </c:tx>
          <c:xVal>
            <c:numRef>
              <c:f>Safety!$U$9:$X$9</c:f>
              <c:numCache>
                <c:formatCode>General</c:formatCode>
                <c:ptCount val="4"/>
                <c:pt idx="0">
                  <c:v>2013.0</c:v>
                </c:pt>
                <c:pt idx="1">
                  <c:v>2014.0</c:v>
                </c:pt>
                <c:pt idx="2">
                  <c:v>2015.0</c:v>
                </c:pt>
                <c:pt idx="3">
                  <c:v>2016.0</c:v>
                </c:pt>
              </c:numCache>
            </c:numRef>
          </c:xVal>
          <c:yVal>
            <c:numRef>
              <c:f>Safety!$U$27:$X$27</c:f>
              <c:numCache>
                <c:formatCode>0.00</c:formatCode>
                <c:ptCount val="4"/>
                <c:pt idx="0">
                  <c:v>0.0</c:v>
                </c:pt>
                <c:pt idx="1">
                  <c:v>0.0</c:v>
                </c:pt>
                <c:pt idx="2">
                  <c:v>0.0</c:v>
                </c:pt>
                <c:pt idx="3">
                  <c:v>0.0</c:v>
                </c:pt>
              </c:numCache>
            </c:numRef>
          </c:yVal>
          <c:smooth val="1"/>
        </c:ser>
        <c:ser>
          <c:idx val="1"/>
          <c:order val="1"/>
          <c:tx>
            <c:v>Number of kms per speed violation occurences</c:v>
          </c:tx>
          <c:xVal>
            <c:numRef>
              <c:f>Safety!$U$9:$X$9</c:f>
              <c:numCache>
                <c:formatCode>General</c:formatCode>
                <c:ptCount val="4"/>
                <c:pt idx="0">
                  <c:v>2013.0</c:v>
                </c:pt>
                <c:pt idx="1">
                  <c:v>2014.0</c:v>
                </c:pt>
                <c:pt idx="2">
                  <c:v>2015.0</c:v>
                </c:pt>
                <c:pt idx="3">
                  <c:v>2016.0</c:v>
                </c:pt>
              </c:numCache>
            </c:numRef>
          </c:xVal>
          <c:yVal>
            <c:numRef>
              <c:f>Safety!$U$28:$X$28</c:f>
              <c:numCache>
                <c:formatCode>0.00</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17653024"/>
        <c:axId val="1032364384"/>
      </c:scatterChart>
      <c:valAx>
        <c:axId val="1017653024"/>
        <c:scaling>
          <c:orientation val="minMax"/>
        </c:scaling>
        <c:delete val="0"/>
        <c:axPos val="b"/>
        <c:numFmt formatCode="General" sourceLinked="1"/>
        <c:majorTickMark val="out"/>
        <c:minorTickMark val="none"/>
        <c:tickLblPos val="nextTo"/>
        <c:crossAx val="1032364384"/>
        <c:crosses val="autoZero"/>
        <c:crossBetween val="midCat"/>
        <c:majorUnit val="1.0"/>
        <c:minorUnit val="1.0"/>
      </c:valAx>
      <c:valAx>
        <c:axId val="1032364384"/>
        <c:scaling>
          <c:orientation val="minMax"/>
        </c:scaling>
        <c:delete val="0"/>
        <c:axPos val="l"/>
        <c:majorGridlines/>
        <c:numFmt formatCode="0.00" sourceLinked="1"/>
        <c:majorTickMark val="out"/>
        <c:minorTickMark val="none"/>
        <c:tickLblPos val="nextTo"/>
        <c:crossAx val="1017653024"/>
        <c:crosses val="autoZero"/>
        <c:crossBetween val="midCat"/>
      </c:valAx>
    </c:plotArea>
    <c:legend>
      <c:legendPos val="r"/>
      <c:layout>
        <c:manualLayout>
          <c:xMode val="edge"/>
          <c:yMode val="edge"/>
          <c:x val="0.662851717266706"/>
          <c:y val="0.714452099737533"/>
          <c:w val="0.327532353909339"/>
          <c:h val="0.279313210848644"/>
        </c:manualLayout>
      </c:layout>
      <c:overlay val="0"/>
    </c:legend>
    <c:plotVisOnly val="1"/>
    <c:dispBlanksAs val="gap"/>
    <c:showDLblsOverMax val="0"/>
  </c:chart>
  <c:printSettings>
    <c:headerFooter/>
    <c:pageMargins b="0.75" l="0.7" r="0.7" t="0.75" header="0.3" footer="0.3"/>
    <c:pageSetup/>
  </c:printSettings>
  <c:userShapes r:id="rId1"/>
</c:chartSpace>
</file>

<file path=xl/charts/chart7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a:t>
            </a:r>
            <a:r>
              <a:rPr lang="en-US" baseline="0"/>
              <a:t> efficiency </a:t>
            </a:r>
            <a:r>
              <a:rPr lang="en-US"/>
              <a:t> KPI</a:t>
            </a:r>
          </a:p>
        </c:rich>
      </c:tx>
      <c:layout>
        <c:manualLayout>
          <c:xMode val="edge"/>
          <c:yMode val="edge"/>
          <c:x val="0.253609521157505"/>
          <c:y val="0.0354638883961437"/>
        </c:manualLayout>
      </c:layout>
      <c:overlay val="0"/>
    </c:title>
    <c:autoTitleDeleted val="0"/>
    <c:plotArea>
      <c:layout/>
      <c:scatterChart>
        <c:scatterStyle val="smoothMarker"/>
        <c:varyColors val="0"/>
        <c:ser>
          <c:idx val="2"/>
          <c:order val="0"/>
          <c:tx>
            <c:v>Whole life cost per vehicle</c:v>
          </c:tx>
          <c:xVal>
            <c:numRef>
              <c:f>Cost!$U$4:$X$4</c:f>
              <c:numCache>
                <c:formatCode>General</c:formatCode>
                <c:ptCount val="4"/>
                <c:pt idx="0">
                  <c:v>2013.0</c:v>
                </c:pt>
                <c:pt idx="1">
                  <c:v>2014.0</c:v>
                </c:pt>
                <c:pt idx="2">
                  <c:v>2015.0</c:v>
                </c:pt>
                <c:pt idx="3">
                  <c:v>2016.0</c:v>
                </c:pt>
              </c:numCache>
            </c:numRef>
          </c:xVal>
          <c:yVal>
            <c:numRef>
              <c:f>Cost!$U$5:$X$5</c:f>
              <c:numCache>
                <c:formatCode>General</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38459456"/>
        <c:axId val="1011138464"/>
      </c:scatterChart>
      <c:valAx>
        <c:axId val="1038459456"/>
        <c:scaling>
          <c:orientation val="minMax"/>
        </c:scaling>
        <c:delete val="0"/>
        <c:axPos val="b"/>
        <c:numFmt formatCode="General" sourceLinked="1"/>
        <c:majorTickMark val="out"/>
        <c:minorTickMark val="none"/>
        <c:tickLblPos val="nextTo"/>
        <c:crossAx val="1011138464"/>
        <c:crosses val="autoZero"/>
        <c:crossBetween val="midCat"/>
        <c:majorUnit val="1.0"/>
        <c:minorUnit val="1.0"/>
      </c:valAx>
      <c:valAx>
        <c:axId val="1011138464"/>
        <c:scaling>
          <c:orientation val="minMax"/>
        </c:scaling>
        <c:delete val="0"/>
        <c:axPos val="l"/>
        <c:majorGridlines/>
        <c:numFmt formatCode="General" sourceLinked="1"/>
        <c:majorTickMark val="out"/>
        <c:minorTickMark val="none"/>
        <c:tickLblPos val="nextTo"/>
        <c:crossAx val="103845945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7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a:t>
            </a:r>
            <a:r>
              <a:rPr lang="en-US" baseline="0"/>
              <a:t> efficiency </a:t>
            </a:r>
            <a:r>
              <a:rPr lang="en-US"/>
              <a:t> PIs: C1</a:t>
            </a:r>
          </a:p>
        </c:rich>
      </c:tx>
      <c:layout>
        <c:manualLayout>
          <c:xMode val="edge"/>
          <c:yMode val="edge"/>
          <c:x val="0.106514767049468"/>
          <c:y val="0.0354638194497533"/>
        </c:manualLayout>
      </c:layout>
      <c:overlay val="0"/>
    </c:title>
    <c:autoTitleDeleted val="0"/>
    <c:plotArea>
      <c:layout/>
      <c:scatterChart>
        <c:scatterStyle val="smoothMarker"/>
        <c:varyColors val="0"/>
        <c:ser>
          <c:idx val="2"/>
          <c:order val="0"/>
          <c:tx>
            <c:v>Average purchasing cost per vehicle</c:v>
          </c:tx>
          <c:xVal>
            <c:numRef>
              <c:f>Cost!$U$4:$X$4</c:f>
              <c:numCache>
                <c:formatCode>General</c:formatCode>
                <c:ptCount val="4"/>
                <c:pt idx="0">
                  <c:v>2013.0</c:v>
                </c:pt>
                <c:pt idx="1">
                  <c:v>2014.0</c:v>
                </c:pt>
                <c:pt idx="2">
                  <c:v>2015.0</c:v>
                </c:pt>
                <c:pt idx="3">
                  <c:v>2016.0</c:v>
                </c:pt>
              </c:numCache>
            </c:numRef>
          </c:xVal>
          <c:yVal>
            <c:numRef>
              <c:f>Cost!$U$7:$X$7</c:f>
              <c:numCache>
                <c:formatCode>General</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37644288"/>
        <c:axId val="1037648160"/>
      </c:scatterChart>
      <c:valAx>
        <c:axId val="1037644288"/>
        <c:scaling>
          <c:orientation val="minMax"/>
        </c:scaling>
        <c:delete val="0"/>
        <c:axPos val="b"/>
        <c:numFmt formatCode="General" sourceLinked="1"/>
        <c:majorTickMark val="out"/>
        <c:minorTickMark val="none"/>
        <c:tickLblPos val="nextTo"/>
        <c:crossAx val="1037648160"/>
        <c:crosses val="autoZero"/>
        <c:crossBetween val="midCat"/>
        <c:majorUnit val="1.0"/>
        <c:minorUnit val="1.0"/>
      </c:valAx>
      <c:valAx>
        <c:axId val="1037648160"/>
        <c:scaling>
          <c:orientation val="minMax"/>
        </c:scaling>
        <c:delete val="0"/>
        <c:axPos val="l"/>
        <c:majorGridlines/>
        <c:numFmt formatCode="General" sourceLinked="1"/>
        <c:majorTickMark val="out"/>
        <c:minorTickMark val="none"/>
        <c:tickLblPos val="nextTo"/>
        <c:crossAx val="1037644288"/>
        <c:crosses val="autoZero"/>
        <c:crossBetween val="midCat"/>
      </c:valAx>
    </c:plotArea>
    <c:legend>
      <c:legendPos val="r"/>
      <c:layout>
        <c:manualLayout>
          <c:xMode val="edge"/>
          <c:yMode val="edge"/>
          <c:x val="0.645326970631313"/>
          <c:y val="0.70094706911636"/>
          <c:w val="0.340446565345118"/>
          <c:h val="0.139656605424322"/>
        </c:manualLayout>
      </c:layout>
      <c:overlay val="0"/>
    </c:legend>
    <c:plotVisOnly val="1"/>
    <c:dispBlanksAs val="gap"/>
    <c:showDLblsOverMax val="0"/>
  </c:chart>
  <c:printSettings>
    <c:headerFooter/>
    <c:pageMargins b="0.75" l="0.7" r="0.7" t="0.75" header="0.3" footer="0.3"/>
    <c:pageSetup/>
  </c:printSettings>
  <c:userShapes r:id="rId1"/>
</c:chartSpace>
</file>

<file path=xl/charts/chart7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a:t>
            </a:r>
            <a:r>
              <a:rPr lang="en-US" baseline="0"/>
              <a:t> efficiency </a:t>
            </a:r>
            <a:r>
              <a:rPr lang="en-US"/>
              <a:t> PIs: C2, C3</a:t>
            </a:r>
          </a:p>
        </c:rich>
      </c:tx>
      <c:layout>
        <c:manualLayout>
          <c:xMode val="edge"/>
          <c:yMode val="edge"/>
          <c:x val="0.106514767049468"/>
          <c:y val="0.0354638194497533"/>
        </c:manualLayout>
      </c:layout>
      <c:overlay val="0"/>
    </c:title>
    <c:autoTitleDeleted val="0"/>
    <c:plotArea>
      <c:layout>
        <c:manualLayout>
          <c:layoutTarget val="inner"/>
          <c:xMode val="edge"/>
          <c:yMode val="edge"/>
          <c:x val="0.121186944655174"/>
          <c:y val="0.181564440367284"/>
          <c:w val="0.512686321186596"/>
          <c:h val="0.731912782746817"/>
        </c:manualLayout>
      </c:layout>
      <c:scatterChart>
        <c:scatterStyle val="smoothMarker"/>
        <c:varyColors val="0"/>
        <c:ser>
          <c:idx val="1"/>
          <c:order val="2"/>
          <c:tx>
            <c:v>Gasoline consumption (lt/100km)</c:v>
          </c:tx>
          <c:xVal>
            <c:numRef>
              <c:f>Cost!$U$4:$X$4</c:f>
              <c:numCache>
                <c:formatCode>General</c:formatCode>
                <c:ptCount val="4"/>
                <c:pt idx="0">
                  <c:v>2013.0</c:v>
                </c:pt>
                <c:pt idx="1">
                  <c:v>2014.0</c:v>
                </c:pt>
                <c:pt idx="2">
                  <c:v>2015.0</c:v>
                </c:pt>
                <c:pt idx="3">
                  <c:v>2016.0</c:v>
                </c:pt>
              </c:numCache>
            </c:numRef>
          </c:xVal>
          <c:yVal>
            <c:numRef>
              <c:f>Cost!$U$10:$X$10</c:f>
              <c:numCache>
                <c:formatCode>0.00</c:formatCode>
                <c:ptCount val="4"/>
                <c:pt idx="0">
                  <c:v>0.0</c:v>
                </c:pt>
                <c:pt idx="1">
                  <c:v>0.0</c:v>
                </c:pt>
                <c:pt idx="2">
                  <c:v>0.0</c:v>
                </c:pt>
                <c:pt idx="3">
                  <c:v>0.0</c:v>
                </c:pt>
              </c:numCache>
            </c:numRef>
          </c:yVal>
          <c:smooth val="1"/>
        </c:ser>
        <c:ser>
          <c:idx val="3"/>
          <c:order val="3"/>
          <c:tx>
            <c:v>Diesel consumption (lt/100km)</c:v>
          </c:tx>
          <c:xVal>
            <c:numRef>
              <c:f>Cost!$U$4:$X$4</c:f>
              <c:numCache>
                <c:formatCode>General</c:formatCode>
                <c:ptCount val="4"/>
                <c:pt idx="0">
                  <c:v>2013.0</c:v>
                </c:pt>
                <c:pt idx="1">
                  <c:v>2014.0</c:v>
                </c:pt>
                <c:pt idx="2">
                  <c:v>2015.0</c:v>
                </c:pt>
                <c:pt idx="3">
                  <c:v>2016.0</c:v>
                </c:pt>
              </c:numCache>
            </c:numRef>
          </c:xVal>
          <c:yVal>
            <c:numRef>
              <c:f>Cost!$U$11:$X$11</c:f>
              <c:numCache>
                <c:formatCode>0.00</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37291280"/>
        <c:axId val="1037295200"/>
      </c:scatterChart>
      <c:scatterChart>
        <c:scatterStyle val="smoothMarker"/>
        <c:varyColors val="0"/>
        <c:ser>
          <c:idx val="2"/>
          <c:order val="0"/>
          <c:tx>
            <c:v>Gasoline cost (USD/km)</c:v>
          </c:tx>
          <c:xVal>
            <c:numRef>
              <c:f>Cost!$U$4:$X$4</c:f>
              <c:numCache>
                <c:formatCode>General</c:formatCode>
                <c:ptCount val="4"/>
                <c:pt idx="0">
                  <c:v>2013.0</c:v>
                </c:pt>
                <c:pt idx="1">
                  <c:v>2014.0</c:v>
                </c:pt>
                <c:pt idx="2">
                  <c:v>2015.0</c:v>
                </c:pt>
                <c:pt idx="3">
                  <c:v>2016.0</c:v>
                </c:pt>
              </c:numCache>
            </c:numRef>
          </c:xVal>
          <c:yVal>
            <c:numRef>
              <c:f>Cost!$U$8:$X$8</c:f>
              <c:numCache>
                <c:formatCode>0.00</c:formatCode>
                <c:ptCount val="4"/>
                <c:pt idx="0">
                  <c:v>0.0</c:v>
                </c:pt>
                <c:pt idx="1">
                  <c:v>0.0</c:v>
                </c:pt>
                <c:pt idx="2">
                  <c:v>0.0</c:v>
                </c:pt>
                <c:pt idx="3">
                  <c:v>0.0</c:v>
                </c:pt>
              </c:numCache>
            </c:numRef>
          </c:yVal>
          <c:smooth val="1"/>
        </c:ser>
        <c:ser>
          <c:idx val="0"/>
          <c:order val="1"/>
          <c:tx>
            <c:v>Diesel cost (USD/ km)</c:v>
          </c:tx>
          <c:xVal>
            <c:numRef>
              <c:f>Cost!$U$4:$X$4</c:f>
              <c:numCache>
                <c:formatCode>General</c:formatCode>
                <c:ptCount val="4"/>
                <c:pt idx="0">
                  <c:v>2013.0</c:v>
                </c:pt>
                <c:pt idx="1">
                  <c:v>2014.0</c:v>
                </c:pt>
                <c:pt idx="2">
                  <c:v>2015.0</c:v>
                </c:pt>
                <c:pt idx="3">
                  <c:v>2016.0</c:v>
                </c:pt>
              </c:numCache>
            </c:numRef>
          </c:xVal>
          <c:yVal>
            <c:numRef>
              <c:f>Cost!$U$9:$X$9</c:f>
              <c:numCache>
                <c:formatCode>0.00</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37311584"/>
        <c:axId val="1037304576"/>
      </c:scatterChart>
      <c:valAx>
        <c:axId val="1037291280"/>
        <c:scaling>
          <c:orientation val="minMax"/>
        </c:scaling>
        <c:delete val="0"/>
        <c:axPos val="b"/>
        <c:numFmt formatCode="General" sourceLinked="1"/>
        <c:majorTickMark val="out"/>
        <c:minorTickMark val="none"/>
        <c:tickLblPos val="nextTo"/>
        <c:crossAx val="1037295200"/>
        <c:crosses val="autoZero"/>
        <c:crossBetween val="midCat"/>
        <c:majorUnit val="1.0"/>
        <c:minorUnit val="1.0"/>
      </c:valAx>
      <c:valAx>
        <c:axId val="1037295200"/>
        <c:scaling>
          <c:orientation val="minMax"/>
        </c:scaling>
        <c:delete val="0"/>
        <c:axPos val="l"/>
        <c:majorGridlines/>
        <c:title>
          <c:tx>
            <c:rich>
              <a:bodyPr rot="-5400000" vert="horz"/>
              <a:lstStyle/>
              <a:p>
                <a:pPr>
                  <a:defRPr/>
                </a:pPr>
                <a:r>
                  <a:rPr lang="en-US"/>
                  <a:t>lt/100km</a:t>
                </a:r>
              </a:p>
            </c:rich>
          </c:tx>
          <c:overlay val="0"/>
        </c:title>
        <c:numFmt formatCode="0.00" sourceLinked="1"/>
        <c:majorTickMark val="out"/>
        <c:minorTickMark val="none"/>
        <c:tickLblPos val="nextTo"/>
        <c:crossAx val="1037291280"/>
        <c:crosses val="autoZero"/>
        <c:crossBetween val="midCat"/>
      </c:valAx>
      <c:valAx>
        <c:axId val="1037304576"/>
        <c:scaling>
          <c:orientation val="minMax"/>
        </c:scaling>
        <c:delete val="0"/>
        <c:axPos val="r"/>
        <c:title>
          <c:tx>
            <c:rich>
              <a:bodyPr rot="-5400000" vert="horz"/>
              <a:lstStyle/>
              <a:p>
                <a:pPr>
                  <a:defRPr/>
                </a:pPr>
                <a:r>
                  <a:rPr lang="en-US"/>
                  <a:t>USD\km</a:t>
                </a:r>
              </a:p>
            </c:rich>
          </c:tx>
          <c:layout>
            <c:manualLayout>
              <c:xMode val="edge"/>
              <c:yMode val="edge"/>
              <c:x val="0.6962313397354"/>
              <c:y val="0.519525371828521"/>
            </c:manualLayout>
          </c:layout>
          <c:overlay val="0"/>
        </c:title>
        <c:numFmt formatCode="#,##0.00" sourceLinked="0"/>
        <c:majorTickMark val="out"/>
        <c:minorTickMark val="none"/>
        <c:tickLblPos val="nextTo"/>
        <c:crossAx val="1037311584"/>
        <c:crosses val="max"/>
        <c:crossBetween val="midCat"/>
      </c:valAx>
      <c:valAx>
        <c:axId val="1037311584"/>
        <c:scaling>
          <c:orientation val="minMax"/>
        </c:scaling>
        <c:delete val="1"/>
        <c:axPos val="b"/>
        <c:numFmt formatCode="General" sourceLinked="1"/>
        <c:majorTickMark val="out"/>
        <c:minorTickMark val="none"/>
        <c:tickLblPos val="nextTo"/>
        <c:crossAx val="1037304576"/>
        <c:crosses val="autoZero"/>
        <c:crossBetween val="midCat"/>
      </c:valAx>
    </c:plotArea>
    <c:legend>
      <c:legendPos val="r"/>
      <c:layout>
        <c:manualLayout>
          <c:xMode val="edge"/>
          <c:yMode val="edge"/>
          <c:x val="0.710528660869897"/>
          <c:y val="0.422017716535433"/>
          <c:w val="0.279980892068396"/>
          <c:h val="0.577982283464567"/>
        </c:manualLayout>
      </c:layout>
      <c:overlay val="0"/>
      <c:txPr>
        <a:bodyPr/>
        <a:lstStyle/>
        <a:p>
          <a:pPr>
            <a:defRPr sz="900"/>
          </a:pPr>
          <a:endParaRPr lang="nl-NL"/>
        </a:p>
      </c:txPr>
    </c:legend>
    <c:plotVisOnly val="1"/>
    <c:dispBlanksAs val="gap"/>
    <c:showDLblsOverMax val="0"/>
  </c:chart>
  <c:printSettings>
    <c:headerFooter/>
    <c:pageMargins b="0.75" l="0.7" r="0.7" t="0.75" header="0.3" footer="0.3"/>
    <c:pageSetup/>
  </c:printSettings>
  <c:userShapes r:id="rId1"/>
</c:chartSpace>
</file>

<file path=xl/charts/chart7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 efficiency PIs: C4</a:t>
            </a:r>
            <a:r>
              <a:rPr lang="en-US" baseline="0"/>
              <a:t>, C5, C16</a:t>
            </a:r>
            <a:endParaRPr lang="en-US"/>
          </a:p>
        </c:rich>
      </c:tx>
      <c:layout>
        <c:manualLayout>
          <c:xMode val="edge"/>
          <c:yMode val="edge"/>
          <c:x val="0.106514767049468"/>
          <c:y val="0.0354638194497533"/>
        </c:manualLayout>
      </c:layout>
      <c:overlay val="0"/>
    </c:title>
    <c:autoTitleDeleted val="0"/>
    <c:plotArea>
      <c:layout>
        <c:manualLayout>
          <c:layoutTarget val="inner"/>
          <c:xMode val="edge"/>
          <c:yMode val="edge"/>
          <c:x val="0.109957708774775"/>
          <c:y val="0.181564440367284"/>
          <c:w val="0.479363102867955"/>
          <c:h val="0.731912782746817"/>
        </c:manualLayout>
      </c:layout>
      <c:scatterChart>
        <c:scatterStyle val="smoothMarker"/>
        <c:varyColors val="0"/>
        <c:ser>
          <c:idx val="0"/>
          <c:order val="0"/>
          <c:tx>
            <c:v>Average age per vehicle (years)</c:v>
          </c:tx>
          <c:xVal>
            <c:numRef>
              <c:f>Environment!$W$4:$Z$4</c:f>
              <c:numCache>
                <c:formatCode>General</c:formatCode>
                <c:ptCount val="4"/>
                <c:pt idx="0">
                  <c:v>2013.0</c:v>
                </c:pt>
                <c:pt idx="1">
                  <c:v>2014.0</c:v>
                </c:pt>
                <c:pt idx="2">
                  <c:v>2015.0</c:v>
                </c:pt>
                <c:pt idx="3">
                  <c:v>2016.0</c:v>
                </c:pt>
              </c:numCache>
            </c:numRef>
          </c:xVal>
          <c:yVal>
            <c:numRef>
              <c:f>Environment!$W$11:$Z$11</c:f>
              <c:numCache>
                <c:formatCode>General</c:formatCode>
                <c:ptCount val="4"/>
                <c:pt idx="0">
                  <c:v>0.0</c:v>
                </c:pt>
                <c:pt idx="1">
                  <c:v>0.0</c:v>
                </c:pt>
                <c:pt idx="2">
                  <c:v>0.0</c:v>
                </c:pt>
                <c:pt idx="3">
                  <c:v>0.0</c:v>
                </c:pt>
              </c:numCache>
            </c:numRef>
          </c:yVal>
          <c:smooth val="1"/>
        </c:ser>
        <c:ser>
          <c:idx val="2"/>
          <c:order val="2"/>
          <c:tx>
            <c:v>Average replacement age per vehicle (years)</c:v>
          </c:tx>
          <c:xVal>
            <c:numRef>
              <c:f>Cost!$U$4:$X$4</c:f>
              <c:numCache>
                <c:formatCode>General</c:formatCode>
                <c:ptCount val="4"/>
                <c:pt idx="0">
                  <c:v>2013.0</c:v>
                </c:pt>
                <c:pt idx="1">
                  <c:v>2014.0</c:v>
                </c:pt>
                <c:pt idx="2">
                  <c:v>2015.0</c:v>
                </c:pt>
                <c:pt idx="3">
                  <c:v>2016.0</c:v>
                </c:pt>
              </c:numCache>
            </c:numRef>
          </c:xVal>
          <c:yVal>
            <c:numRef>
              <c:f>Cost!$U$27:$X$27</c:f>
              <c:numCache>
                <c:formatCode>General</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39176688"/>
        <c:axId val="1039181088"/>
      </c:scatterChart>
      <c:scatterChart>
        <c:scatterStyle val="smoothMarker"/>
        <c:varyColors val="0"/>
        <c:ser>
          <c:idx val="1"/>
          <c:order val="1"/>
          <c:tx>
            <c:v>Average mileage per vehicle (km)</c:v>
          </c:tx>
          <c:xVal>
            <c:numRef>
              <c:f>Environment!$W$4:$Z$4</c:f>
              <c:numCache>
                <c:formatCode>General</c:formatCode>
                <c:ptCount val="4"/>
                <c:pt idx="0">
                  <c:v>2013.0</c:v>
                </c:pt>
                <c:pt idx="1">
                  <c:v>2014.0</c:v>
                </c:pt>
                <c:pt idx="2">
                  <c:v>2015.0</c:v>
                </c:pt>
                <c:pt idx="3">
                  <c:v>2016.0</c:v>
                </c:pt>
              </c:numCache>
            </c:numRef>
          </c:xVal>
          <c:yVal>
            <c:numRef>
              <c:f>Environment!$W$12:$Z$12</c:f>
              <c:numCache>
                <c:formatCode>General</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39195168"/>
        <c:axId val="1039188016"/>
      </c:scatterChart>
      <c:valAx>
        <c:axId val="1039176688"/>
        <c:scaling>
          <c:orientation val="minMax"/>
        </c:scaling>
        <c:delete val="0"/>
        <c:axPos val="b"/>
        <c:numFmt formatCode="General" sourceLinked="1"/>
        <c:majorTickMark val="out"/>
        <c:minorTickMark val="none"/>
        <c:tickLblPos val="nextTo"/>
        <c:crossAx val="1039181088"/>
        <c:crosses val="autoZero"/>
        <c:crossBetween val="midCat"/>
        <c:majorUnit val="1.0"/>
        <c:minorUnit val="1.0"/>
      </c:valAx>
      <c:valAx>
        <c:axId val="1039181088"/>
        <c:scaling>
          <c:orientation val="minMax"/>
        </c:scaling>
        <c:delete val="0"/>
        <c:axPos val="l"/>
        <c:majorGridlines/>
        <c:title>
          <c:tx>
            <c:rich>
              <a:bodyPr rot="-5400000" vert="horz"/>
              <a:lstStyle/>
              <a:p>
                <a:pPr>
                  <a:defRPr/>
                </a:pPr>
                <a:r>
                  <a:rPr lang="en-US"/>
                  <a:t>years</a:t>
                </a:r>
              </a:p>
            </c:rich>
          </c:tx>
          <c:overlay val="0"/>
        </c:title>
        <c:numFmt formatCode="General" sourceLinked="1"/>
        <c:majorTickMark val="out"/>
        <c:minorTickMark val="none"/>
        <c:tickLblPos val="nextTo"/>
        <c:crossAx val="1039176688"/>
        <c:crosses val="autoZero"/>
        <c:crossBetween val="midCat"/>
      </c:valAx>
      <c:valAx>
        <c:axId val="1039188016"/>
        <c:scaling>
          <c:orientation val="minMax"/>
        </c:scaling>
        <c:delete val="0"/>
        <c:axPos val="r"/>
        <c:title>
          <c:tx>
            <c:rich>
              <a:bodyPr rot="-5400000" vert="horz"/>
              <a:lstStyle/>
              <a:p>
                <a:pPr>
                  <a:defRPr/>
                </a:pPr>
                <a:r>
                  <a:rPr lang="en-US"/>
                  <a:t>km</a:t>
                </a:r>
              </a:p>
            </c:rich>
          </c:tx>
          <c:layout>
            <c:manualLayout>
              <c:xMode val="edge"/>
              <c:yMode val="edge"/>
              <c:x val="0.648645358709462"/>
              <c:y val="0.417988116068825"/>
            </c:manualLayout>
          </c:layout>
          <c:overlay val="0"/>
        </c:title>
        <c:numFmt formatCode="General" sourceLinked="1"/>
        <c:majorTickMark val="out"/>
        <c:minorTickMark val="none"/>
        <c:tickLblPos val="nextTo"/>
        <c:crossAx val="1039195168"/>
        <c:crosses val="max"/>
        <c:crossBetween val="midCat"/>
      </c:valAx>
      <c:valAx>
        <c:axId val="1039195168"/>
        <c:scaling>
          <c:orientation val="minMax"/>
        </c:scaling>
        <c:delete val="1"/>
        <c:axPos val="b"/>
        <c:numFmt formatCode="General" sourceLinked="1"/>
        <c:majorTickMark val="out"/>
        <c:minorTickMark val="none"/>
        <c:tickLblPos val="nextTo"/>
        <c:crossAx val="1039188016"/>
        <c:crosses val="autoZero"/>
        <c:crossBetween val="midCat"/>
      </c:valAx>
    </c:plotArea>
    <c:legend>
      <c:legendPos val="r"/>
      <c:layout>
        <c:manualLayout>
          <c:xMode val="edge"/>
          <c:yMode val="edge"/>
          <c:x val="0.659553434654882"/>
          <c:y val="0.54277194517352"/>
          <c:w val="0.340446565345118"/>
          <c:h val="0.418969816272966"/>
        </c:manualLayout>
      </c:layout>
      <c:overlay val="0"/>
    </c:legend>
    <c:plotVisOnly val="1"/>
    <c:dispBlanksAs val="gap"/>
    <c:showDLblsOverMax val="0"/>
  </c:chart>
  <c:printSettings>
    <c:headerFooter/>
    <c:pageMargins b="0.75" l="0.7" r="0.7" t="0.75" header="0.3" footer="0.3"/>
    <c:pageSetup/>
  </c:printSettings>
  <c:userShapes r:id="rId1"/>
</c:chartSpace>
</file>

<file path=xl/charts/chart7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 efficiency PIs: C6, C7, C8</a:t>
            </a:r>
          </a:p>
        </c:rich>
      </c:tx>
      <c:layout>
        <c:manualLayout>
          <c:xMode val="edge"/>
          <c:yMode val="edge"/>
          <c:x val="0.106514767049468"/>
          <c:y val="0.0354638194497533"/>
        </c:manualLayout>
      </c:layout>
      <c:overlay val="0"/>
    </c:title>
    <c:autoTitleDeleted val="0"/>
    <c:plotArea>
      <c:layout/>
      <c:scatterChart>
        <c:scatterStyle val="smoothMarker"/>
        <c:varyColors val="0"/>
        <c:ser>
          <c:idx val="0"/>
          <c:order val="0"/>
          <c:tx>
            <c:v>% of green vehicles (Euro 5&amp;6) in field</c:v>
          </c:tx>
          <c:xVal>
            <c:numRef>
              <c:f>Environment!$W$4:$Z$4</c:f>
              <c:numCache>
                <c:formatCode>General</c:formatCode>
                <c:ptCount val="4"/>
                <c:pt idx="0">
                  <c:v>2013.0</c:v>
                </c:pt>
                <c:pt idx="1">
                  <c:v>2014.0</c:v>
                </c:pt>
                <c:pt idx="2">
                  <c:v>2015.0</c:v>
                </c:pt>
                <c:pt idx="3">
                  <c:v>2016.0</c:v>
                </c:pt>
              </c:numCache>
            </c:numRef>
          </c:xVal>
          <c:yVal>
            <c:numRef>
              <c:f>Environment!$W$13:$Z$13</c:f>
              <c:numCache>
                <c:formatCode>0%</c:formatCode>
                <c:ptCount val="4"/>
                <c:pt idx="0">
                  <c:v>0.0</c:v>
                </c:pt>
                <c:pt idx="1">
                  <c:v>0.0</c:v>
                </c:pt>
                <c:pt idx="2">
                  <c:v>0.0</c:v>
                </c:pt>
                <c:pt idx="3">
                  <c:v>0.0</c:v>
                </c:pt>
              </c:numCache>
            </c:numRef>
          </c:yVal>
          <c:smooth val="1"/>
        </c:ser>
        <c:ser>
          <c:idx val="1"/>
          <c:order val="1"/>
          <c:tx>
            <c:v>% of green city vehicles (hybrids, electric cars)</c:v>
          </c:tx>
          <c:xVal>
            <c:numRef>
              <c:f>Environment!$W$4:$Z$4</c:f>
              <c:numCache>
                <c:formatCode>General</c:formatCode>
                <c:ptCount val="4"/>
                <c:pt idx="0">
                  <c:v>2013.0</c:v>
                </c:pt>
                <c:pt idx="1">
                  <c:v>2014.0</c:v>
                </c:pt>
                <c:pt idx="2">
                  <c:v>2015.0</c:v>
                </c:pt>
                <c:pt idx="3">
                  <c:v>2016.0</c:v>
                </c:pt>
              </c:numCache>
            </c:numRef>
          </c:xVal>
          <c:yVal>
            <c:numRef>
              <c:f>Environment!$W$14:$Z$14</c:f>
              <c:numCache>
                <c:formatCode>0%</c:formatCode>
                <c:ptCount val="4"/>
                <c:pt idx="0">
                  <c:v>0.0</c:v>
                </c:pt>
                <c:pt idx="1">
                  <c:v>0.0</c:v>
                </c:pt>
                <c:pt idx="2">
                  <c:v>0.0</c:v>
                </c:pt>
                <c:pt idx="3">
                  <c:v>0.0</c:v>
                </c:pt>
              </c:numCache>
            </c:numRef>
          </c:yVal>
          <c:smooth val="1"/>
        </c:ser>
        <c:ser>
          <c:idx val="2"/>
          <c:order val="2"/>
          <c:tx>
            <c:v>% of 4-stroke motorbikes</c:v>
          </c:tx>
          <c:xVal>
            <c:numRef>
              <c:f>Environment!$W$4:$Z$4</c:f>
              <c:numCache>
                <c:formatCode>General</c:formatCode>
                <c:ptCount val="4"/>
                <c:pt idx="0">
                  <c:v>2013.0</c:v>
                </c:pt>
                <c:pt idx="1">
                  <c:v>2014.0</c:v>
                </c:pt>
                <c:pt idx="2">
                  <c:v>2015.0</c:v>
                </c:pt>
                <c:pt idx="3">
                  <c:v>2016.0</c:v>
                </c:pt>
              </c:numCache>
            </c:numRef>
          </c:xVal>
          <c:yVal>
            <c:numRef>
              <c:f>Environment!$W$15:$Z$15</c:f>
              <c:numCache>
                <c:formatCode>0%</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41544656"/>
        <c:axId val="1041548832"/>
      </c:scatterChart>
      <c:valAx>
        <c:axId val="1041544656"/>
        <c:scaling>
          <c:orientation val="minMax"/>
        </c:scaling>
        <c:delete val="0"/>
        <c:axPos val="b"/>
        <c:numFmt formatCode="General" sourceLinked="1"/>
        <c:majorTickMark val="out"/>
        <c:minorTickMark val="none"/>
        <c:tickLblPos val="nextTo"/>
        <c:crossAx val="1041548832"/>
        <c:crosses val="autoZero"/>
        <c:crossBetween val="midCat"/>
        <c:majorUnit val="1.0"/>
        <c:minorUnit val="1.0"/>
      </c:valAx>
      <c:valAx>
        <c:axId val="1041548832"/>
        <c:scaling>
          <c:orientation val="minMax"/>
        </c:scaling>
        <c:delete val="0"/>
        <c:axPos val="l"/>
        <c:majorGridlines/>
        <c:numFmt formatCode="0%" sourceLinked="1"/>
        <c:majorTickMark val="out"/>
        <c:minorTickMark val="none"/>
        <c:tickLblPos val="nextTo"/>
        <c:crossAx val="1041544656"/>
        <c:crosses val="autoZero"/>
        <c:crossBetween val="midCat"/>
      </c:valAx>
    </c:plotArea>
    <c:legend>
      <c:legendPos val="r"/>
      <c:layout>
        <c:manualLayout>
          <c:xMode val="edge"/>
          <c:yMode val="edge"/>
          <c:x val="0.669731144100825"/>
          <c:y val="0.53351268591426"/>
          <c:w val="0.313671314538345"/>
          <c:h val="0.418969816272966"/>
        </c:manualLayout>
      </c:layout>
      <c:overlay val="0"/>
    </c:legend>
    <c:plotVisOnly val="1"/>
    <c:dispBlanksAs val="gap"/>
    <c:showDLblsOverMax val="0"/>
  </c:chart>
  <c:printSettings>
    <c:headerFooter/>
    <c:pageMargins b="0.75" l="0.7" r="0.7" t="0.75" header="0.3" footer="0.3"/>
    <c:pageSetup/>
  </c:printSettings>
  <c:userShapes r:id="rId1"/>
</c:chartSpace>
</file>

<file path=xl/charts/chart7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 efficiency PIs: C9,</a:t>
            </a:r>
            <a:r>
              <a:rPr lang="en-US" baseline="0"/>
              <a:t> C10</a:t>
            </a:r>
            <a:endParaRPr lang="en-US"/>
          </a:p>
        </c:rich>
      </c:tx>
      <c:layout>
        <c:manualLayout>
          <c:xMode val="edge"/>
          <c:yMode val="edge"/>
          <c:x val="0.124233482442602"/>
          <c:y val="0.0182038410247263"/>
        </c:manualLayout>
      </c:layout>
      <c:overlay val="0"/>
    </c:title>
    <c:autoTitleDeleted val="0"/>
    <c:plotArea>
      <c:layout/>
      <c:scatterChart>
        <c:scatterStyle val="smoothMarker"/>
        <c:varyColors val="0"/>
        <c:ser>
          <c:idx val="0"/>
          <c:order val="0"/>
          <c:tx>
            <c:v>Training hours per driver</c:v>
          </c:tx>
          <c:xVal>
            <c:numRef>
              <c:f>Safety!$U$9:$X$9</c:f>
              <c:numCache>
                <c:formatCode>General</c:formatCode>
                <c:ptCount val="4"/>
                <c:pt idx="0">
                  <c:v>2013.0</c:v>
                </c:pt>
                <c:pt idx="1">
                  <c:v>2014.0</c:v>
                </c:pt>
                <c:pt idx="2">
                  <c:v>2015.0</c:v>
                </c:pt>
                <c:pt idx="3">
                  <c:v>2016.0</c:v>
                </c:pt>
              </c:numCache>
            </c:numRef>
          </c:xVal>
          <c:yVal>
            <c:numRef>
              <c:f>Safety!$U$22:$X$22</c:f>
              <c:numCache>
                <c:formatCode>0</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41617376"/>
        <c:axId val="1041621248"/>
      </c:scatterChart>
      <c:scatterChart>
        <c:scatterStyle val="smoothMarker"/>
        <c:varyColors val="0"/>
        <c:ser>
          <c:idx val="1"/>
          <c:order val="1"/>
          <c:tx>
            <c:v>% of drivers trained</c:v>
          </c:tx>
          <c:xVal>
            <c:numRef>
              <c:f>Environment!$W$4:$Z$4</c:f>
              <c:numCache>
                <c:formatCode>General</c:formatCode>
                <c:ptCount val="4"/>
                <c:pt idx="0">
                  <c:v>2013.0</c:v>
                </c:pt>
                <c:pt idx="1">
                  <c:v>2014.0</c:v>
                </c:pt>
                <c:pt idx="2">
                  <c:v>2015.0</c:v>
                </c:pt>
                <c:pt idx="3">
                  <c:v>2016.0</c:v>
                </c:pt>
              </c:numCache>
            </c:numRef>
          </c:xVal>
          <c:yVal>
            <c:numRef>
              <c:f>Environment!$W$16:$Z$16</c:f>
              <c:numCache>
                <c:formatCode>0%</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41629264"/>
        <c:axId val="1041625584"/>
      </c:scatterChart>
      <c:valAx>
        <c:axId val="1041617376"/>
        <c:scaling>
          <c:orientation val="minMax"/>
        </c:scaling>
        <c:delete val="0"/>
        <c:axPos val="b"/>
        <c:numFmt formatCode="General" sourceLinked="1"/>
        <c:majorTickMark val="out"/>
        <c:minorTickMark val="none"/>
        <c:tickLblPos val="nextTo"/>
        <c:crossAx val="1041621248"/>
        <c:crosses val="autoZero"/>
        <c:crossBetween val="midCat"/>
        <c:majorUnit val="1.0"/>
        <c:minorUnit val="1.0"/>
      </c:valAx>
      <c:valAx>
        <c:axId val="1041621248"/>
        <c:scaling>
          <c:orientation val="minMax"/>
        </c:scaling>
        <c:delete val="0"/>
        <c:axPos val="l"/>
        <c:majorGridlines/>
        <c:numFmt formatCode="0" sourceLinked="1"/>
        <c:majorTickMark val="out"/>
        <c:minorTickMark val="none"/>
        <c:tickLblPos val="nextTo"/>
        <c:crossAx val="1041617376"/>
        <c:crosses val="autoZero"/>
        <c:crossBetween val="midCat"/>
      </c:valAx>
      <c:valAx>
        <c:axId val="1041625584"/>
        <c:scaling>
          <c:orientation val="minMax"/>
        </c:scaling>
        <c:delete val="0"/>
        <c:axPos val="r"/>
        <c:numFmt formatCode="0%" sourceLinked="1"/>
        <c:majorTickMark val="out"/>
        <c:minorTickMark val="none"/>
        <c:tickLblPos val="nextTo"/>
        <c:crossAx val="1041629264"/>
        <c:crosses val="max"/>
        <c:crossBetween val="midCat"/>
      </c:valAx>
      <c:valAx>
        <c:axId val="1041629264"/>
        <c:scaling>
          <c:orientation val="minMax"/>
        </c:scaling>
        <c:delete val="1"/>
        <c:axPos val="b"/>
        <c:numFmt formatCode="General" sourceLinked="1"/>
        <c:majorTickMark val="out"/>
        <c:minorTickMark val="none"/>
        <c:tickLblPos val="nextTo"/>
        <c:crossAx val="1041625584"/>
        <c:crosses val="autoZero"/>
        <c:crossBetween val="midCat"/>
      </c:valAx>
    </c:plotArea>
    <c:legend>
      <c:legendPos val="r"/>
      <c:layout>
        <c:manualLayout>
          <c:xMode val="edge"/>
          <c:yMode val="edge"/>
          <c:x val="0.678385202983824"/>
          <c:y val="0.71020632837562"/>
          <c:w val="0.309759410329869"/>
          <c:h val="0.1674343832021"/>
        </c:manualLayout>
      </c:layout>
      <c:overlay val="0"/>
    </c:legend>
    <c:plotVisOnly val="1"/>
    <c:dispBlanksAs val="gap"/>
    <c:showDLblsOverMax val="0"/>
  </c:chart>
  <c:printSettings>
    <c:headerFooter/>
    <c:pageMargins b="0.75" l="0.7" r="0.7" t="0.75" header="0.3" footer="0.3"/>
    <c:pageSetup/>
  </c:printSettings>
  <c:userShapes r:id="rId1"/>
</c:chartSpace>
</file>

<file path=xl/charts/chart7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 efficiency PIs: C11</a:t>
            </a:r>
          </a:p>
        </c:rich>
      </c:tx>
      <c:layout>
        <c:manualLayout>
          <c:xMode val="edge"/>
          <c:yMode val="edge"/>
          <c:x val="0.137522518987452"/>
          <c:y val="0.0182038410247263"/>
        </c:manualLayout>
      </c:layout>
      <c:overlay val="0"/>
    </c:title>
    <c:autoTitleDeleted val="0"/>
    <c:plotArea>
      <c:layout/>
      <c:scatterChart>
        <c:scatterStyle val="smoothMarker"/>
        <c:varyColors val="0"/>
        <c:ser>
          <c:idx val="1"/>
          <c:order val="0"/>
          <c:tx>
            <c:v>Number of kms per speed violation occurences </c:v>
          </c:tx>
          <c:xVal>
            <c:numRef>
              <c:f>Safety!$U$9:$X$9</c:f>
              <c:numCache>
                <c:formatCode>General</c:formatCode>
                <c:ptCount val="4"/>
                <c:pt idx="0">
                  <c:v>2013.0</c:v>
                </c:pt>
                <c:pt idx="1">
                  <c:v>2014.0</c:v>
                </c:pt>
                <c:pt idx="2">
                  <c:v>2015.0</c:v>
                </c:pt>
                <c:pt idx="3">
                  <c:v>2016.0</c:v>
                </c:pt>
              </c:numCache>
            </c:numRef>
          </c:xVal>
          <c:yVal>
            <c:numRef>
              <c:f>Safety!$U$28:$X$28</c:f>
              <c:numCache>
                <c:formatCode>0.00</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41678976"/>
        <c:axId val="1041682848"/>
      </c:scatterChart>
      <c:valAx>
        <c:axId val="1041678976"/>
        <c:scaling>
          <c:orientation val="minMax"/>
        </c:scaling>
        <c:delete val="0"/>
        <c:axPos val="b"/>
        <c:numFmt formatCode="General" sourceLinked="1"/>
        <c:majorTickMark val="out"/>
        <c:minorTickMark val="none"/>
        <c:tickLblPos val="nextTo"/>
        <c:crossAx val="1041682848"/>
        <c:crosses val="autoZero"/>
        <c:crossBetween val="midCat"/>
        <c:majorUnit val="1.0"/>
        <c:minorUnit val="1.0"/>
      </c:valAx>
      <c:valAx>
        <c:axId val="1041682848"/>
        <c:scaling>
          <c:orientation val="minMax"/>
        </c:scaling>
        <c:delete val="0"/>
        <c:axPos val="l"/>
        <c:majorGridlines/>
        <c:numFmt formatCode="0.00" sourceLinked="1"/>
        <c:majorTickMark val="out"/>
        <c:minorTickMark val="none"/>
        <c:tickLblPos val="nextTo"/>
        <c:crossAx val="1041678976"/>
        <c:crosses val="autoZero"/>
        <c:crossBetween val="midCat"/>
      </c:valAx>
    </c:plotArea>
    <c:legend>
      <c:legendPos val="r"/>
      <c:layout>
        <c:manualLayout>
          <c:xMode val="edge"/>
          <c:yMode val="edge"/>
          <c:x val="0.66696657475754"/>
          <c:y val="0.650021143190435"/>
          <c:w val="0.318797754649899"/>
          <c:h val="0.139656605424322"/>
        </c:manualLayout>
      </c:layout>
      <c:overlay val="0"/>
    </c:legend>
    <c:plotVisOnly val="1"/>
    <c:dispBlanksAs val="gap"/>
    <c:showDLblsOverMax val="0"/>
  </c:chart>
  <c:printSettings>
    <c:headerFooter/>
    <c:pageMargins b="0.75" l="0.7" r="0.7" t="0.75" header="0.3" footer="0.3"/>
    <c:pageSetup/>
  </c:printSettings>
  <c:userShapes r:id="rId1"/>
</c:chartSpace>
</file>

<file path=xl/charts/chart7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 efficiency PIs: C12</a:t>
            </a:r>
          </a:p>
        </c:rich>
      </c:tx>
      <c:layout>
        <c:manualLayout>
          <c:xMode val="edge"/>
          <c:yMode val="edge"/>
          <c:x val="0.115374124746035"/>
          <c:y val="0.022518835630983"/>
        </c:manualLayout>
      </c:layout>
      <c:overlay val="0"/>
    </c:title>
    <c:autoTitleDeleted val="0"/>
    <c:plotArea>
      <c:layout/>
      <c:scatterChart>
        <c:scatterStyle val="smoothMarker"/>
        <c:varyColors val="0"/>
        <c:ser>
          <c:idx val="0"/>
          <c:order val="0"/>
          <c:tx>
            <c:v>Maintenance done on time (%)</c:v>
          </c:tx>
          <c:xVal>
            <c:numRef>
              <c:f>Safety!$U$9:$X$9</c:f>
              <c:numCache>
                <c:formatCode>General</c:formatCode>
                <c:ptCount val="4"/>
                <c:pt idx="0">
                  <c:v>2013.0</c:v>
                </c:pt>
                <c:pt idx="1">
                  <c:v>2014.0</c:v>
                </c:pt>
                <c:pt idx="2">
                  <c:v>2015.0</c:v>
                </c:pt>
                <c:pt idx="3">
                  <c:v>2016.0</c:v>
                </c:pt>
              </c:numCache>
            </c:numRef>
          </c:xVal>
          <c:yVal>
            <c:numRef>
              <c:f>Safety!$U$30:$X$30</c:f>
              <c:numCache>
                <c:formatCode>0%</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41735408"/>
        <c:axId val="1041739280"/>
      </c:scatterChart>
      <c:valAx>
        <c:axId val="1041735408"/>
        <c:scaling>
          <c:orientation val="minMax"/>
        </c:scaling>
        <c:delete val="0"/>
        <c:axPos val="b"/>
        <c:numFmt formatCode="General" sourceLinked="1"/>
        <c:majorTickMark val="out"/>
        <c:minorTickMark val="none"/>
        <c:tickLblPos val="nextTo"/>
        <c:crossAx val="1041739280"/>
        <c:crosses val="autoZero"/>
        <c:crossBetween val="midCat"/>
        <c:majorUnit val="1.0"/>
        <c:minorUnit val="1.0"/>
      </c:valAx>
      <c:valAx>
        <c:axId val="1041739280"/>
        <c:scaling>
          <c:orientation val="minMax"/>
        </c:scaling>
        <c:delete val="0"/>
        <c:axPos val="l"/>
        <c:majorGridlines/>
        <c:numFmt formatCode="0%" sourceLinked="1"/>
        <c:majorTickMark val="out"/>
        <c:minorTickMark val="none"/>
        <c:tickLblPos val="nextTo"/>
        <c:crossAx val="1041735408"/>
        <c:crosses val="autoZero"/>
        <c:crossBetween val="midCat"/>
      </c:valAx>
    </c:plotArea>
    <c:legend>
      <c:legendPos val="r"/>
      <c:layout>
        <c:manualLayout>
          <c:xMode val="edge"/>
          <c:yMode val="edge"/>
          <c:x val="0.645530560728388"/>
          <c:y val="0.673169291338583"/>
          <c:w val="0.333115937372028"/>
          <c:h val="0.139656605424322"/>
        </c:manualLayout>
      </c:layout>
      <c:overlay val="0"/>
    </c:legend>
    <c:plotVisOnly val="1"/>
    <c:dispBlanksAs val="gap"/>
    <c:showDLblsOverMax val="0"/>
  </c:chart>
  <c:printSettings>
    <c:headerFooter/>
    <c:pageMargins b="0.75" l="0.7" r="0.7" t="0.75" header="0.3" footer="0.3"/>
    <c:pageSetup/>
  </c:printSettings>
  <c:userShapes r:id="rId1"/>
</c:chartSpace>
</file>

<file path=xl/charts/chart7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a:t>
            </a:r>
            <a:r>
              <a:rPr lang="en-US" baseline="0"/>
              <a:t> efficiency </a:t>
            </a:r>
            <a:r>
              <a:rPr lang="en-US"/>
              <a:t> PIs: C13, C14</a:t>
            </a:r>
          </a:p>
        </c:rich>
      </c:tx>
      <c:layout>
        <c:manualLayout>
          <c:xMode val="edge"/>
          <c:yMode val="edge"/>
          <c:x val="0.106514767049468"/>
          <c:y val="0.0354638194497533"/>
        </c:manualLayout>
      </c:layout>
      <c:overlay val="0"/>
    </c:title>
    <c:autoTitleDeleted val="0"/>
    <c:plotArea>
      <c:layout/>
      <c:scatterChart>
        <c:scatterStyle val="smoothMarker"/>
        <c:varyColors val="0"/>
        <c:ser>
          <c:idx val="2"/>
          <c:order val="0"/>
          <c:tx>
            <c:v>Scheduled maintenance cost (USD/vehicle)</c:v>
          </c:tx>
          <c:xVal>
            <c:numRef>
              <c:f>Cost!$U$4:$X$4</c:f>
              <c:numCache>
                <c:formatCode>General</c:formatCode>
                <c:ptCount val="4"/>
                <c:pt idx="0">
                  <c:v>2013.0</c:v>
                </c:pt>
                <c:pt idx="1">
                  <c:v>2014.0</c:v>
                </c:pt>
                <c:pt idx="2">
                  <c:v>2015.0</c:v>
                </c:pt>
                <c:pt idx="3">
                  <c:v>2016.0</c:v>
                </c:pt>
              </c:numCache>
            </c:numRef>
          </c:xVal>
          <c:yVal>
            <c:numRef>
              <c:f>Cost!$U$21:$X$21</c:f>
              <c:numCache>
                <c:formatCode>"$"#,##0</c:formatCode>
                <c:ptCount val="4"/>
                <c:pt idx="0">
                  <c:v>0.0</c:v>
                </c:pt>
                <c:pt idx="1">
                  <c:v>0.0</c:v>
                </c:pt>
                <c:pt idx="2">
                  <c:v>0.0</c:v>
                </c:pt>
                <c:pt idx="3">
                  <c:v>0.0</c:v>
                </c:pt>
              </c:numCache>
            </c:numRef>
          </c:yVal>
          <c:smooth val="1"/>
        </c:ser>
        <c:ser>
          <c:idx val="0"/>
          <c:order val="1"/>
          <c:tx>
            <c:v>Unscheduled repair cost (USD/vehicle)</c:v>
          </c:tx>
          <c:xVal>
            <c:numRef>
              <c:f>Cost!$U$4:$X$4</c:f>
              <c:numCache>
                <c:formatCode>General</c:formatCode>
                <c:ptCount val="4"/>
                <c:pt idx="0">
                  <c:v>2013.0</c:v>
                </c:pt>
                <c:pt idx="1">
                  <c:v>2014.0</c:v>
                </c:pt>
                <c:pt idx="2">
                  <c:v>2015.0</c:v>
                </c:pt>
                <c:pt idx="3">
                  <c:v>2016.0</c:v>
                </c:pt>
              </c:numCache>
            </c:numRef>
          </c:xVal>
          <c:yVal>
            <c:numRef>
              <c:f>Cost!$U$22:$X$22</c:f>
              <c:numCache>
                <c:formatCode>"$"#,##0</c:formatCode>
                <c:ptCount val="4"/>
                <c:pt idx="0">
                  <c:v>0.0</c:v>
                </c:pt>
                <c:pt idx="1">
                  <c:v>0.0</c:v>
                </c:pt>
                <c:pt idx="2">
                  <c:v>0.0</c:v>
                </c:pt>
                <c:pt idx="3">
                  <c:v>0.0</c:v>
                </c:pt>
              </c:numCache>
            </c:numRef>
          </c:yVal>
          <c:smooth val="1"/>
        </c:ser>
        <c:ser>
          <c:idx val="1"/>
          <c:order val="2"/>
          <c:tx>
            <c:v>Average insurance premium (USD/vehicle)</c:v>
          </c:tx>
          <c:xVal>
            <c:numRef>
              <c:f>Cost!$U$4:$X$4</c:f>
              <c:numCache>
                <c:formatCode>General</c:formatCode>
                <c:ptCount val="4"/>
                <c:pt idx="0">
                  <c:v>2013.0</c:v>
                </c:pt>
                <c:pt idx="1">
                  <c:v>2014.0</c:v>
                </c:pt>
                <c:pt idx="2">
                  <c:v>2015.0</c:v>
                </c:pt>
                <c:pt idx="3">
                  <c:v>2016.0</c:v>
                </c:pt>
              </c:numCache>
            </c:numRef>
          </c:xVal>
          <c:yVal>
            <c:numRef>
              <c:f>Cost!$U$23:$X$23</c:f>
              <c:numCache>
                <c:formatCode>"$"#,##0</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41808016"/>
        <c:axId val="1041812192"/>
      </c:scatterChart>
      <c:valAx>
        <c:axId val="1041808016"/>
        <c:scaling>
          <c:orientation val="minMax"/>
        </c:scaling>
        <c:delete val="0"/>
        <c:axPos val="b"/>
        <c:numFmt formatCode="General" sourceLinked="1"/>
        <c:majorTickMark val="out"/>
        <c:minorTickMark val="none"/>
        <c:tickLblPos val="nextTo"/>
        <c:crossAx val="1041812192"/>
        <c:crosses val="autoZero"/>
        <c:crossBetween val="midCat"/>
        <c:majorUnit val="1.0"/>
        <c:minorUnit val="1.0"/>
      </c:valAx>
      <c:valAx>
        <c:axId val="1041812192"/>
        <c:scaling>
          <c:orientation val="minMax"/>
        </c:scaling>
        <c:delete val="0"/>
        <c:axPos val="l"/>
        <c:majorGridlines/>
        <c:numFmt formatCode="&quot;$&quot;#,##0" sourceLinked="1"/>
        <c:majorTickMark val="out"/>
        <c:minorTickMark val="none"/>
        <c:tickLblPos val="nextTo"/>
        <c:crossAx val="1041808016"/>
        <c:crosses val="autoZero"/>
        <c:crossBetween val="midCat"/>
      </c:valAx>
    </c:plotArea>
    <c:legend>
      <c:legendPos val="r"/>
      <c:layout>
        <c:manualLayout>
          <c:xMode val="edge"/>
          <c:yMode val="edge"/>
          <c:x val="0.6453132230511"/>
          <c:y val="0.501105278506853"/>
          <c:w val="0.340451106356339"/>
          <c:h val="0.418969816272966"/>
        </c:manualLayout>
      </c:layout>
      <c:overlay val="0"/>
    </c:legend>
    <c:plotVisOnly val="1"/>
    <c:dispBlanksAs val="gap"/>
    <c:showDLblsOverMax val="0"/>
  </c:chart>
  <c:printSettings>
    <c:headerFooter/>
    <c:pageMargins b="0.75" l="0.7" r="0.7" t="0.75" header="0.3" footer="0.3"/>
    <c:pageSetup/>
  </c:printSettings>
  <c:userShapes r:id="rId1"/>
</c:chartSpace>
</file>

<file path=xl/charts/chart7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 efficiency PIs: C15</a:t>
            </a:r>
          </a:p>
        </c:rich>
      </c:tx>
      <c:layout>
        <c:manualLayout>
          <c:xMode val="edge"/>
          <c:yMode val="edge"/>
          <c:x val="0.130878000715027"/>
          <c:y val="0.0484088032685235"/>
        </c:manualLayout>
      </c:layout>
      <c:overlay val="0"/>
    </c:title>
    <c:autoTitleDeleted val="0"/>
    <c:plotArea>
      <c:layout/>
      <c:scatterChart>
        <c:scatterStyle val="smoothMarker"/>
        <c:varyColors val="0"/>
        <c:ser>
          <c:idx val="0"/>
          <c:order val="0"/>
          <c:tx>
            <c:v>Fatal accidents </c:v>
          </c:tx>
          <c:xVal>
            <c:numRef>
              <c:f>Safety!$U$9:$X$9</c:f>
              <c:numCache>
                <c:formatCode>General</c:formatCode>
                <c:ptCount val="4"/>
                <c:pt idx="0">
                  <c:v>2013.0</c:v>
                </c:pt>
                <c:pt idx="1">
                  <c:v>2014.0</c:v>
                </c:pt>
                <c:pt idx="2">
                  <c:v>2015.0</c:v>
                </c:pt>
                <c:pt idx="3">
                  <c:v>2016.0</c:v>
                </c:pt>
              </c:numCache>
            </c:numRef>
          </c:xVal>
          <c:yVal>
            <c:numRef>
              <c:f>Cost!$U$24:$X$24</c:f>
              <c:numCache>
                <c:formatCode>General</c:formatCode>
                <c:ptCount val="4"/>
                <c:pt idx="0">
                  <c:v>0.0</c:v>
                </c:pt>
                <c:pt idx="1">
                  <c:v>0.0</c:v>
                </c:pt>
                <c:pt idx="2">
                  <c:v>0.0</c:v>
                </c:pt>
                <c:pt idx="3">
                  <c:v>0.0</c:v>
                </c:pt>
              </c:numCache>
            </c:numRef>
          </c:yVal>
          <c:smooth val="1"/>
        </c:ser>
        <c:ser>
          <c:idx val="1"/>
          <c:order val="1"/>
          <c:tx>
            <c:v>Injury only accidents</c:v>
          </c:tx>
          <c:xVal>
            <c:numRef>
              <c:f>Safety!$U$9:$X$9</c:f>
              <c:numCache>
                <c:formatCode>General</c:formatCode>
                <c:ptCount val="4"/>
                <c:pt idx="0">
                  <c:v>2013.0</c:v>
                </c:pt>
                <c:pt idx="1">
                  <c:v>2014.0</c:v>
                </c:pt>
                <c:pt idx="2">
                  <c:v>2015.0</c:v>
                </c:pt>
                <c:pt idx="3">
                  <c:v>2016.0</c:v>
                </c:pt>
              </c:numCache>
            </c:numRef>
          </c:xVal>
          <c:yVal>
            <c:numRef>
              <c:f>Cost!$U$25:$X$25</c:f>
              <c:numCache>
                <c:formatCode>General</c:formatCode>
                <c:ptCount val="4"/>
                <c:pt idx="0">
                  <c:v>0.0</c:v>
                </c:pt>
                <c:pt idx="1">
                  <c:v>0.0</c:v>
                </c:pt>
                <c:pt idx="2">
                  <c:v>0.0</c:v>
                </c:pt>
                <c:pt idx="3">
                  <c:v>0.0</c:v>
                </c:pt>
              </c:numCache>
            </c:numRef>
          </c:yVal>
          <c:smooth val="1"/>
        </c:ser>
        <c:ser>
          <c:idx val="2"/>
          <c:order val="2"/>
          <c:tx>
            <c:v>Damage only accidents</c:v>
          </c:tx>
          <c:xVal>
            <c:numRef>
              <c:f>Safety!$U$9:$X$9</c:f>
              <c:numCache>
                <c:formatCode>General</c:formatCode>
                <c:ptCount val="4"/>
                <c:pt idx="0">
                  <c:v>2013.0</c:v>
                </c:pt>
                <c:pt idx="1">
                  <c:v>2014.0</c:v>
                </c:pt>
                <c:pt idx="2">
                  <c:v>2015.0</c:v>
                </c:pt>
                <c:pt idx="3">
                  <c:v>2016.0</c:v>
                </c:pt>
              </c:numCache>
            </c:numRef>
          </c:xVal>
          <c:yVal>
            <c:numRef>
              <c:f>Cost!$U$26:$X$26</c:f>
              <c:numCache>
                <c:formatCode>General</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41878736"/>
        <c:axId val="1041882864"/>
      </c:scatterChart>
      <c:valAx>
        <c:axId val="1041878736"/>
        <c:scaling>
          <c:orientation val="minMax"/>
        </c:scaling>
        <c:delete val="0"/>
        <c:axPos val="b"/>
        <c:numFmt formatCode="General" sourceLinked="1"/>
        <c:majorTickMark val="out"/>
        <c:minorTickMark val="none"/>
        <c:tickLblPos val="nextTo"/>
        <c:crossAx val="1041882864"/>
        <c:crosses val="autoZero"/>
        <c:crossBetween val="midCat"/>
        <c:majorUnit val="1.0"/>
        <c:minorUnit val="1.0"/>
      </c:valAx>
      <c:valAx>
        <c:axId val="1041882864"/>
        <c:scaling>
          <c:orientation val="minMax"/>
        </c:scaling>
        <c:delete val="0"/>
        <c:axPos val="l"/>
        <c:majorGridlines/>
        <c:numFmt formatCode="General" sourceLinked="1"/>
        <c:majorTickMark val="out"/>
        <c:minorTickMark val="none"/>
        <c:tickLblPos val="nextTo"/>
        <c:crossAx val="1041878736"/>
        <c:crosses val="autoZero"/>
        <c:crossBetween val="midCat"/>
      </c:valAx>
    </c:plotArea>
    <c:legend>
      <c:legendPos val="r"/>
      <c:layout>
        <c:manualLayout>
          <c:xMode val="edge"/>
          <c:yMode val="edge"/>
          <c:x val="0.692603542999937"/>
          <c:y val="0.654459025955089"/>
          <c:w val="0.293160789067007"/>
          <c:h val="0.25115157480315"/>
        </c:manualLayout>
      </c:layout>
      <c:overlay val="0"/>
    </c:legend>
    <c:plotVisOnly val="1"/>
    <c:dispBlanksAs val="gap"/>
    <c:showDLblsOverMax val="0"/>
  </c:chart>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PIs: S8</a:t>
            </a:r>
          </a:p>
        </c:rich>
      </c:tx>
      <c:layout>
        <c:manualLayout>
          <c:xMode val="edge"/>
          <c:yMode val="edge"/>
          <c:x val="0.356791557305337"/>
          <c:y val="0.0138888888888889"/>
        </c:manualLayout>
      </c:layout>
      <c:overlay val="0"/>
    </c:title>
    <c:autoTitleDeleted val="0"/>
    <c:plotArea>
      <c:layout/>
      <c:scatterChart>
        <c:scatterStyle val="smoothMarker"/>
        <c:varyColors val="0"/>
        <c:ser>
          <c:idx val="0"/>
          <c:order val="0"/>
          <c:tx>
            <c:v>Number of traffic fines per driver per year</c:v>
          </c:tx>
          <c:xVal>
            <c:numRef>
              <c:f>Safety!$U$9:$X$9</c:f>
              <c:numCache>
                <c:formatCode>General</c:formatCode>
                <c:ptCount val="4"/>
                <c:pt idx="0">
                  <c:v>2013.0</c:v>
                </c:pt>
                <c:pt idx="1">
                  <c:v>2014.0</c:v>
                </c:pt>
                <c:pt idx="2">
                  <c:v>2015.0</c:v>
                </c:pt>
                <c:pt idx="3">
                  <c:v>2016.0</c:v>
                </c:pt>
              </c:numCache>
            </c:numRef>
          </c:xVal>
          <c:yVal>
            <c:numRef>
              <c:f>Safety!$U$29:$X$29</c:f>
              <c:numCache>
                <c:formatCode>0.00</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07066064"/>
        <c:axId val="1033193136"/>
      </c:scatterChart>
      <c:valAx>
        <c:axId val="1007066064"/>
        <c:scaling>
          <c:orientation val="minMax"/>
        </c:scaling>
        <c:delete val="0"/>
        <c:axPos val="b"/>
        <c:numFmt formatCode="General" sourceLinked="1"/>
        <c:majorTickMark val="out"/>
        <c:minorTickMark val="none"/>
        <c:tickLblPos val="nextTo"/>
        <c:crossAx val="1033193136"/>
        <c:crosses val="autoZero"/>
        <c:crossBetween val="midCat"/>
        <c:majorUnit val="1.0"/>
        <c:minorUnit val="1.0"/>
      </c:valAx>
      <c:valAx>
        <c:axId val="1033193136"/>
        <c:scaling>
          <c:orientation val="minMax"/>
        </c:scaling>
        <c:delete val="0"/>
        <c:axPos val="l"/>
        <c:majorGridlines/>
        <c:numFmt formatCode="0.00" sourceLinked="1"/>
        <c:majorTickMark val="out"/>
        <c:minorTickMark val="none"/>
        <c:tickLblPos val="nextTo"/>
        <c:crossAx val="1007066064"/>
        <c:crosses val="autoZero"/>
        <c:crossBetween val="midCat"/>
      </c:valAx>
    </c:plotArea>
    <c:legend>
      <c:legendPos val="r"/>
      <c:layout>
        <c:manualLayout>
          <c:xMode val="edge"/>
          <c:yMode val="edge"/>
          <c:x val="0.653272321400685"/>
          <c:y val="0.589835958005249"/>
          <c:w val="0.332303785363383"/>
          <c:h val="0.139656605424322"/>
        </c:manualLayout>
      </c:layout>
      <c:overlay val="0"/>
    </c:legend>
    <c:plotVisOnly val="1"/>
    <c:dispBlanksAs val="gap"/>
    <c:showDLblsOverMax val="0"/>
  </c:chart>
  <c:printSettings>
    <c:headerFooter/>
    <c:pageMargins b="0.75" l="0.7" r="0.7" t="0.75" header="0.3" footer="0.3"/>
    <c:pageSetup/>
  </c:printSettings>
  <c:userShapes r:id="rId1"/>
</c:chartSpace>
</file>

<file path=xl/charts/chart8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a:t>
            </a:r>
            <a:r>
              <a:rPr lang="en-US" baseline="0"/>
              <a:t> efficiency </a:t>
            </a:r>
            <a:r>
              <a:rPr lang="en-US"/>
              <a:t> PIs: C17, C18</a:t>
            </a:r>
          </a:p>
        </c:rich>
      </c:tx>
      <c:layout>
        <c:manualLayout>
          <c:xMode val="edge"/>
          <c:yMode val="edge"/>
          <c:x val="0.106514767049468"/>
          <c:y val="0.0354638194497533"/>
        </c:manualLayout>
      </c:layout>
      <c:overlay val="0"/>
    </c:title>
    <c:autoTitleDeleted val="0"/>
    <c:plotArea>
      <c:layout/>
      <c:scatterChart>
        <c:scatterStyle val="smoothMarker"/>
        <c:varyColors val="0"/>
        <c:ser>
          <c:idx val="0"/>
          <c:order val="0"/>
          <c:tx>
            <c:v>Average disposal cost per vehicle</c:v>
          </c:tx>
          <c:xVal>
            <c:numRef>
              <c:f>Cost!$U$4:$X$4</c:f>
              <c:numCache>
                <c:formatCode>General</c:formatCode>
                <c:ptCount val="4"/>
                <c:pt idx="0">
                  <c:v>2013.0</c:v>
                </c:pt>
                <c:pt idx="1">
                  <c:v>2014.0</c:v>
                </c:pt>
                <c:pt idx="2">
                  <c:v>2015.0</c:v>
                </c:pt>
                <c:pt idx="3">
                  <c:v>2016.0</c:v>
                </c:pt>
              </c:numCache>
            </c:numRef>
          </c:xVal>
          <c:yVal>
            <c:numRef>
              <c:f>Cost!$U$28:$X$28</c:f>
              <c:numCache>
                <c:formatCode>General</c:formatCode>
                <c:ptCount val="4"/>
                <c:pt idx="0">
                  <c:v>0.0</c:v>
                </c:pt>
                <c:pt idx="1">
                  <c:v>0.0</c:v>
                </c:pt>
                <c:pt idx="2">
                  <c:v>0.0</c:v>
                </c:pt>
                <c:pt idx="3">
                  <c:v>0.0</c:v>
                </c:pt>
              </c:numCache>
            </c:numRef>
          </c:yVal>
          <c:smooth val="1"/>
        </c:ser>
        <c:ser>
          <c:idx val="1"/>
          <c:order val="1"/>
          <c:tx>
            <c:v>Average sales price per vehicle</c:v>
          </c:tx>
          <c:xVal>
            <c:numRef>
              <c:f>Cost!$U$4:$X$4</c:f>
              <c:numCache>
                <c:formatCode>General</c:formatCode>
                <c:ptCount val="4"/>
                <c:pt idx="0">
                  <c:v>2013.0</c:v>
                </c:pt>
                <c:pt idx="1">
                  <c:v>2014.0</c:v>
                </c:pt>
                <c:pt idx="2">
                  <c:v>2015.0</c:v>
                </c:pt>
                <c:pt idx="3">
                  <c:v>2016.0</c:v>
                </c:pt>
              </c:numCache>
            </c:numRef>
          </c:xVal>
          <c:yVal>
            <c:numRef>
              <c:f>Cost!$U$29:$X$29</c:f>
              <c:numCache>
                <c:formatCode>General</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37344000"/>
        <c:axId val="1007241168"/>
      </c:scatterChart>
      <c:valAx>
        <c:axId val="1037344000"/>
        <c:scaling>
          <c:orientation val="minMax"/>
        </c:scaling>
        <c:delete val="0"/>
        <c:axPos val="b"/>
        <c:numFmt formatCode="General" sourceLinked="1"/>
        <c:majorTickMark val="out"/>
        <c:minorTickMark val="none"/>
        <c:tickLblPos val="nextTo"/>
        <c:crossAx val="1007241168"/>
        <c:crosses val="autoZero"/>
        <c:crossBetween val="midCat"/>
        <c:majorUnit val="1.0"/>
        <c:minorUnit val="1.0"/>
      </c:valAx>
      <c:valAx>
        <c:axId val="1007241168"/>
        <c:scaling>
          <c:orientation val="minMax"/>
        </c:scaling>
        <c:delete val="0"/>
        <c:axPos val="l"/>
        <c:majorGridlines/>
        <c:numFmt formatCode="General" sourceLinked="1"/>
        <c:majorTickMark val="out"/>
        <c:minorTickMark val="none"/>
        <c:tickLblPos val="nextTo"/>
        <c:crossAx val="1037344000"/>
        <c:crosses val="autoZero"/>
        <c:crossBetween val="midCat"/>
      </c:valAx>
    </c:plotArea>
    <c:legend>
      <c:legendPos val="r"/>
      <c:layout>
        <c:manualLayout>
          <c:xMode val="edge"/>
          <c:yMode val="edge"/>
          <c:x val="0.666705961102992"/>
          <c:y val="0.589452099737533"/>
          <c:w val="0.316685756539021"/>
          <c:h val="0.279313210848644"/>
        </c:manualLayout>
      </c:layout>
      <c:overlay val="0"/>
    </c:legend>
    <c:plotVisOnly val="1"/>
    <c:dispBlanksAs val="gap"/>
    <c:showDLblsOverMax val="0"/>
  </c:chart>
  <c:printSettings>
    <c:headerFooter/>
    <c:pageMargins b="0.75" l="0.7" r="0.7" t="0.75" header="0.3" footer="0.3"/>
    <c:pageSetup/>
  </c:printSettings>
  <c:userShapes r:id="rId1"/>
</c:chartSpace>
</file>

<file path=xl/charts/chart8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a:t>
            </a:r>
            <a:r>
              <a:rPr lang="en-US" baseline="0"/>
              <a:t> efficiency </a:t>
            </a:r>
            <a:r>
              <a:rPr lang="en-US"/>
              <a:t> PIs: C19</a:t>
            </a:r>
          </a:p>
        </c:rich>
      </c:tx>
      <c:layout>
        <c:manualLayout>
          <c:xMode val="edge"/>
          <c:yMode val="edge"/>
          <c:x val="0.106514767049468"/>
          <c:y val="0.0354638194497533"/>
        </c:manualLayout>
      </c:layout>
      <c:overlay val="0"/>
    </c:title>
    <c:autoTitleDeleted val="0"/>
    <c:plotArea>
      <c:layout/>
      <c:scatterChart>
        <c:scatterStyle val="smoothMarker"/>
        <c:varyColors val="0"/>
        <c:ser>
          <c:idx val="2"/>
          <c:order val="0"/>
          <c:tx>
            <c:v>Total fleet cost as % of the programme cost</c:v>
          </c:tx>
          <c:xVal>
            <c:numRef>
              <c:f>Cost!$U$4:$X$4</c:f>
              <c:numCache>
                <c:formatCode>General</c:formatCode>
                <c:ptCount val="4"/>
                <c:pt idx="0">
                  <c:v>2013.0</c:v>
                </c:pt>
                <c:pt idx="1">
                  <c:v>2014.0</c:v>
                </c:pt>
                <c:pt idx="2">
                  <c:v>2015.0</c:v>
                </c:pt>
                <c:pt idx="3">
                  <c:v>2016.0</c:v>
                </c:pt>
              </c:numCache>
            </c:numRef>
          </c:xVal>
          <c:yVal>
            <c:numRef>
              <c:f>Cost!$U$30:$X$30</c:f>
              <c:numCache>
                <c:formatCode>0%</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19228496"/>
        <c:axId val="1033058544"/>
      </c:scatterChart>
      <c:valAx>
        <c:axId val="1019228496"/>
        <c:scaling>
          <c:orientation val="minMax"/>
        </c:scaling>
        <c:delete val="0"/>
        <c:axPos val="b"/>
        <c:numFmt formatCode="General" sourceLinked="1"/>
        <c:majorTickMark val="out"/>
        <c:minorTickMark val="none"/>
        <c:tickLblPos val="nextTo"/>
        <c:crossAx val="1033058544"/>
        <c:crosses val="autoZero"/>
        <c:crossBetween val="midCat"/>
        <c:majorUnit val="1.0"/>
        <c:minorUnit val="1.0"/>
      </c:valAx>
      <c:valAx>
        <c:axId val="1033058544"/>
        <c:scaling>
          <c:orientation val="minMax"/>
        </c:scaling>
        <c:delete val="0"/>
        <c:axPos val="l"/>
        <c:majorGridlines/>
        <c:numFmt formatCode="0%" sourceLinked="1"/>
        <c:majorTickMark val="out"/>
        <c:minorTickMark val="none"/>
        <c:tickLblPos val="nextTo"/>
        <c:crossAx val="1019228496"/>
        <c:crosses val="autoZero"/>
        <c:crossBetween val="midCat"/>
      </c:valAx>
    </c:plotArea>
    <c:legend>
      <c:legendPos val="r"/>
      <c:layout>
        <c:manualLayout>
          <c:xMode val="edge"/>
          <c:yMode val="edge"/>
          <c:x val="0.659980137320018"/>
          <c:y val="0.603724846894138"/>
          <c:w val="0.325784194746926"/>
          <c:h val="0.139656605424322"/>
        </c:manualLayout>
      </c:layout>
      <c:overlay val="0"/>
    </c:legend>
    <c:plotVisOnly val="1"/>
    <c:dispBlanksAs val="gap"/>
    <c:showDLblsOverMax val="0"/>
  </c:chart>
  <c:printSettings>
    <c:headerFooter/>
    <c:pageMargins b="0.75" l="0.7" r="0.7" t="0.75" header="0.3" footer="0.3"/>
    <c:pageSetup paperSize="9" orientation="portrait"/>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a:t>
            </a:r>
            <a:r>
              <a:rPr lang="en-US" baseline="0"/>
              <a:t> efficiency </a:t>
            </a:r>
            <a:r>
              <a:rPr lang="en-US"/>
              <a:t> KPI</a:t>
            </a:r>
          </a:p>
        </c:rich>
      </c:tx>
      <c:layout>
        <c:manualLayout>
          <c:xMode val="edge"/>
          <c:yMode val="edge"/>
          <c:x val="0.253609521157505"/>
          <c:y val="0.0354638883961437"/>
        </c:manualLayout>
      </c:layout>
      <c:overlay val="0"/>
    </c:title>
    <c:autoTitleDeleted val="0"/>
    <c:plotArea>
      <c:layout/>
      <c:lineChart>
        <c:grouping val="standard"/>
        <c:varyColors val="0"/>
        <c:ser>
          <c:idx val="2"/>
          <c:order val="0"/>
          <c:tx>
            <c:v>Whole life cost per vehicle</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Cost!$AA$5:$AL$5</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38692512"/>
        <c:axId val="1038696480"/>
      </c:lineChart>
      <c:catAx>
        <c:axId val="1038692512"/>
        <c:scaling>
          <c:orientation val="minMax"/>
        </c:scaling>
        <c:delete val="0"/>
        <c:axPos val="b"/>
        <c:numFmt formatCode="General" sourceLinked="1"/>
        <c:majorTickMark val="out"/>
        <c:minorTickMark val="none"/>
        <c:tickLblPos val="nextTo"/>
        <c:crossAx val="1038696480"/>
        <c:crosses val="autoZero"/>
        <c:auto val="1"/>
        <c:lblAlgn val="ctr"/>
        <c:lblOffset val="100"/>
        <c:noMultiLvlLbl val="0"/>
      </c:catAx>
      <c:valAx>
        <c:axId val="1038696480"/>
        <c:scaling>
          <c:orientation val="minMax"/>
        </c:scaling>
        <c:delete val="0"/>
        <c:axPos val="l"/>
        <c:majorGridlines/>
        <c:numFmt formatCode="General" sourceLinked="1"/>
        <c:majorTickMark val="out"/>
        <c:minorTickMark val="none"/>
        <c:tickLblPos val="nextTo"/>
        <c:crossAx val="103869251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8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a:t>
            </a:r>
            <a:r>
              <a:rPr lang="en-US" baseline="0"/>
              <a:t> efficiency </a:t>
            </a:r>
            <a:r>
              <a:rPr lang="en-US"/>
              <a:t> PIs: C2, C3</a:t>
            </a:r>
          </a:p>
        </c:rich>
      </c:tx>
      <c:layout>
        <c:manualLayout>
          <c:xMode val="edge"/>
          <c:yMode val="edge"/>
          <c:x val="0.106514767049468"/>
          <c:y val="0.0354638194497533"/>
        </c:manualLayout>
      </c:layout>
      <c:overlay val="0"/>
    </c:title>
    <c:autoTitleDeleted val="0"/>
    <c:plotArea>
      <c:layout>
        <c:manualLayout>
          <c:layoutTarget val="inner"/>
          <c:xMode val="edge"/>
          <c:yMode val="edge"/>
          <c:x val="0.121186944655174"/>
          <c:y val="0.176934966462526"/>
          <c:w val="0.48896016272754"/>
          <c:h val="0.555986803732867"/>
        </c:manualLayout>
      </c:layout>
      <c:lineChart>
        <c:grouping val="standard"/>
        <c:varyColors val="0"/>
        <c:ser>
          <c:idx val="1"/>
          <c:order val="2"/>
          <c:tx>
            <c:v>Gasoline consumption (lt/100km)</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Environment!$AC$9:$AN$9</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3"/>
          <c:order val="3"/>
          <c:tx>
            <c:v>Diesel consumption (lt/100km)</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Environment!$AC$10:$AN$10</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marker val="1"/>
        <c:smooth val="0"/>
        <c:axId val="1038549728"/>
        <c:axId val="1038553712"/>
      </c:lineChart>
      <c:lineChart>
        <c:grouping val="standard"/>
        <c:varyColors val="0"/>
        <c:ser>
          <c:idx val="2"/>
          <c:order val="0"/>
          <c:tx>
            <c:v>Gasoline cost (USD/km)</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Cost!$AA$8:$AL$8</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0"/>
          <c:order val="1"/>
          <c:tx>
            <c:v>Diesel cost (USD/ km)</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Cost!$AA$9:$AL$9</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marker val="1"/>
        <c:smooth val="0"/>
        <c:axId val="1038567712"/>
        <c:axId val="1038560736"/>
      </c:lineChart>
      <c:catAx>
        <c:axId val="1038549728"/>
        <c:scaling>
          <c:orientation val="minMax"/>
        </c:scaling>
        <c:delete val="0"/>
        <c:axPos val="b"/>
        <c:numFmt formatCode="General" sourceLinked="1"/>
        <c:majorTickMark val="out"/>
        <c:minorTickMark val="none"/>
        <c:tickLblPos val="nextTo"/>
        <c:crossAx val="1038553712"/>
        <c:crosses val="autoZero"/>
        <c:auto val="1"/>
        <c:lblAlgn val="ctr"/>
        <c:lblOffset val="100"/>
        <c:noMultiLvlLbl val="0"/>
      </c:catAx>
      <c:valAx>
        <c:axId val="1038553712"/>
        <c:scaling>
          <c:orientation val="minMax"/>
        </c:scaling>
        <c:delete val="0"/>
        <c:axPos val="l"/>
        <c:majorGridlines/>
        <c:title>
          <c:tx>
            <c:rich>
              <a:bodyPr rot="-5400000" vert="horz"/>
              <a:lstStyle/>
              <a:p>
                <a:pPr>
                  <a:defRPr/>
                </a:pPr>
                <a:r>
                  <a:rPr lang="en-US"/>
                  <a:t>lt/100km</a:t>
                </a:r>
              </a:p>
            </c:rich>
          </c:tx>
          <c:overlay val="0"/>
        </c:title>
        <c:numFmt formatCode="General" sourceLinked="1"/>
        <c:majorTickMark val="out"/>
        <c:minorTickMark val="none"/>
        <c:tickLblPos val="nextTo"/>
        <c:crossAx val="1038549728"/>
        <c:crosses val="autoZero"/>
        <c:crossBetween val="between"/>
      </c:valAx>
      <c:valAx>
        <c:axId val="1038560736"/>
        <c:scaling>
          <c:orientation val="minMax"/>
        </c:scaling>
        <c:delete val="0"/>
        <c:axPos val="r"/>
        <c:title>
          <c:tx>
            <c:rich>
              <a:bodyPr rot="-5400000" vert="horz"/>
              <a:lstStyle/>
              <a:p>
                <a:pPr>
                  <a:defRPr/>
                </a:pPr>
                <a:r>
                  <a:rPr lang="en-US"/>
                  <a:t>USD/km</a:t>
                </a:r>
              </a:p>
            </c:rich>
          </c:tx>
          <c:layout>
            <c:manualLayout>
              <c:xMode val="edge"/>
              <c:yMode val="edge"/>
              <c:x val="0.670508491801692"/>
              <c:y val="0.277173738699329"/>
            </c:manualLayout>
          </c:layout>
          <c:overlay val="0"/>
        </c:title>
        <c:numFmt formatCode="General" sourceLinked="1"/>
        <c:majorTickMark val="out"/>
        <c:minorTickMark val="none"/>
        <c:tickLblPos val="nextTo"/>
        <c:crossAx val="1038567712"/>
        <c:crosses val="max"/>
        <c:crossBetween val="between"/>
      </c:valAx>
      <c:catAx>
        <c:axId val="1038567712"/>
        <c:scaling>
          <c:orientation val="minMax"/>
        </c:scaling>
        <c:delete val="1"/>
        <c:axPos val="b"/>
        <c:numFmt formatCode="General" sourceLinked="0"/>
        <c:majorTickMark val="out"/>
        <c:minorTickMark val="none"/>
        <c:tickLblPos val="nextTo"/>
        <c:crossAx val="1038560736"/>
        <c:crosses val="autoZero"/>
        <c:auto val="1"/>
        <c:lblAlgn val="ctr"/>
        <c:lblOffset val="100"/>
        <c:noMultiLvlLbl val="0"/>
      </c:catAx>
    </c:plotArea>
    <c:legend>
      <c:legendPos val="r"/>
      <c:layout>
        <c:manualLayout>
          <c:xMode val="edge"/>
          <c:yMode val="edge"/>
          <c:x val="0.710528660869897"/>
          <c:y val="0.523869568387285"/>
          <c:w val="0.289471525949927"/>
          <c:h val="0.476130431612715"/>
        </c:manualLayout>
      </c:layout>
      <c:overlay val="0"/>
      <c:txPr>
        <a:bodyPr/>
        <a:lstStyle/>
        <a:p>
          <a:pPr>
            <a:defRPr sz="900"/>
          </a:pPr>
          <a:endParaRPr lang="nl-NL"/>
        </a:p>
      </c:txPr>
    </c:legend>
    <c:plotVisOnly val="1"/>
    <c:dispBlanksAs val="gap"/>
    <c:showDLblsOverMax val="0"/>
  </c:chart>
  <c:printSettings>
    <c:headerFooter/>
    <c:pageMargins b="0.75" l="0.7" r="0.7" t="0.75" header="0.3" footer="0.3"/>
    <c:pageSetup/>
  </c:printSettings>
  <c:userShapes r:id="rId1"/>
</c:chartSpace>
</file>

<file path=xl/charts/chart8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a:t>
            </a:r>
            <a:r>
              <a:rPr lang="en-US" baseline="0"/>
              <a:t> efficiency </a:t>
            </a:r>
            <a:r>
              <a:rPr lang="en-US"/>
              <a:t> PIs: C13, C14</a:t>
            </a:r>
          </a:p>
        </c:rich>
      </c:tx>
      <c:layout>
        <c:manualLayout>
          <c:xMode val="edge"/>
          <c:yMode val="edge"/>
          <c:x val="0.106514767049468"/>
          <c:y val="0.0354638194497533"/>
        </c:manualLayout>
      </c:layout>
      <c:overlay val="0"/>
    </c:title>
    <c:autoTitleDeleted val="0"/>
    <c:plotArea>
      <c:layout/>
      <c:lineChart>
        <c:grouping val="standard"/>
        <c:varyColors val="0"/>
        <c:ser>
          <c:idx val="2"/>
          <c:order val="0"/>
          <c:tx>
            <c:v>Scheduled maintenance cost (USD/vehicle)</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Cost!$AA$21:$AL$21</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0"/>
          <c:order val="1"/>
          <c:tx>
            <c:v>Unscheduled repair cost (USD/vehicle)</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Cost!$AA$22:$AL$22</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2"/>
          <c:tx>
            <c:v>Average insurance premium (USD/vehicle)</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Cost!$AA$23:$AL$23</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16330304"/>
        <c:axId val="1038099232"/>
      </c:lineChart>
      <c:catAx>
        <c:axId val="1016330304"/>
        <c:scaling>
          <c:orientation val="minMax"/>
        </c:scaling>
        <c:delete val="0"/>
        <c:axPos val="b"/>
        <c:numFmt formatCode="General" sourceLinked="1"/>
        <c:majorTickMark val="out"/>
        <c:minorTickMark val="none"/>
        <c:tickLblPos val="nextTo"/>
        <c:crossAx val="1038099232"/>
        <c:crosses val="autoZero"/>
        <c:auto val="1"/>
        <c:lblAlgn val="ctr"/>
        <c:lblOffset val="100"/>
        <c:noMultiLvlLbl val="0"/>
      </c:catAx>
      <c:valAx>
        <c:axId val="1038099232"/>
        <c:scaling>
          <c:orientation val="minMax"/>
        </c:scaling>
        <c:delete val="0"/>
        <c:axPos val="l"/>
        <c:majorGridlines/>
        <c:numFmt formatCode="General" sourceLinked="1"/>
        <c:majorTickMark val="out"/>
        <c:minorTickMark val="none"/>
        <c:tickLblPos val="nextTo"/>
        <c:crossAx val="1016330304"/>
        <c:crosses val="autoZero"/>
        <c:crossBetween val="between"/>
      </c:valAx>
    </c:plotArea>
    <c:legend>
      <c:legendPos val="r"/>
      <c:layout>
        <c:manualLayout>
          <c:xMode val="edge"/>
          <c:yMode val="edge"/>
          <c:x val="0.6453132230511"/>
          <c:y val="0.501105278506853"/>
          <c:w val="0.340451106356339"/>
          <c:h val="0.418969816272966"/>
        </c:manualLayout>
      </c:layout>
      <c:overlay val="0"/>
    </c:legend>
    <c:plotVisOnly val="1"/>
    <c:dispBlanksAs val="gap"/>
    <c:showDLblsOverMax val="0"/>
  </c:chart>
  <c:printSettings>
    <c:headerFooter/>
    <c:pageMargins b="0.75" l="0.7" r="0.7" t="0.75" header="0.3" footer="0.3"/>
    <c:pageSetup/>
  </c:printSettings>
  <c:userShapes r:id="rId1"/>
</c:chartSpace>
</file>

<file path=xl/charts/chart8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a:t>
            </a:r>
            <a:r>
              <a:rPr lang="en-US" baseline="0"/>
              <a:t> efficiency </a:t>
            </a:r>
            <a:r>
              <a:rPr lang="en-US"/>
              <a:t> PIs: C19</a:t>
            </a:r>
          </a:p>
        </c:rich>
      </c:tx>
      <c:layout>
        <c:manualLayout>
          <c:xMode val="edge"/>
          <c:yMode val="edge"/>
          <c:x val="0.106514767049468"/>
          <c:y val="0.0354638194497533"/>
        </c:manualLayout>
      </c:layout>
      <c:overlay val="0"/>
    </c:title>
    <c:autoTitleDeleted val="0"/>
    <c:plotArea>
      <c:layout/>
      <c:lineChart>
        <c:grouping val="standard"/>
        <c:varyColors val="0"/>
        <c:ser>
          <c:idx val="2"/>
          <c:order val="0"/>
          <c:tx>
            <c:v>Total fleet cost as % of the programme cost</c:v>
          </c:tx>
          <c:marker>
            <c:symbol val="none"/>
          </c:marker>
          <c:cat>
            <c:strRef>
              <c:f>Cost!$AA$4:$AL$4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Cost!$AA$24:$AL$24</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37071568"/>
        <c:axId val="1011945040"/>
      </c:lineChart>
      <c:catAx>
        <c:axId val="1037071568"/>
        <c:scaling>
          <c:orientation val="minMax"/>
        </c:scaling>
        <c:delete val="0"/>
        <c:axPos val="b"/>
        <c:numFmt formatCode="General" sourceLinked="1"/>
        <c:majorTickMark val="out"/>
        <c:minorTickMark val="none"/>
        <c:tickLblPos val="nextTo"/>
        <c:crossAx val="1011945040"/>
        <c:crosses val="autoZero"/>
        <c:auto val="1"/>
        <c:lblAlgn val="ctr"/>
        <c:lblOffset val="100"/>
        <c:noMultiLvlLbl val="0"/>
      </c:catAx>
      <c:valAx>
        <c:axId val="1011945040"/>
        <c:scaling>
          <c:orientation val="minMax"/>
        </c:scaling>
        <c:delete val="0"/>
        <c:axPos val="l"/>
        <c:majorGridlines/>
        <c:numFmt formatCode="0.00%" sourceLinked="0"/>
        <c:majorTickMark val="out"/>
        <c:minorTickMark val="none"/>
        <c:tickLblPos val="nextTo"/>
        <c:crossAx val="1037071568"/>
        <c:crosses val="autoZero"/>
        <c:crossBetween val="between"/>
      </c:valAx>
    </c:plotArea>
    <c:legend>
      <c:legendPos val="r"/>
      <c:layout>
        <c:manualLayout>
          <c:xMode val="edge"/>
          <c:yMode val="edge"/>
          <c:x val="0.659980137320018"/>
          <c:y val="0.603724846894138"/>
          <c:w val="0.325784194746926"/>
          <c:h val="0.139656605424322"/>
        </c:manualLayout>
      </c:layout>
      <c:overlay val="0"/>
    </c:legend>
    <c:plotVisOnly val="1"/>
    <c:dispBlanksAs val="gap"/>
    <c:showDLblsOverMax val="0"/>
  </c:chart>
  <c:printSettings>
    <c:headerFooter/>
    <c:pageMargins b="0.75" l="0.7" r="0.7" t="0.75" header="0.3" footer="0.3"/>
    <c:pageSetup paperSize="9" orientation="portrait"/>
  </c:printSettings>
  <c:userShapes r:id="rId1"/>
</c:chartSpace>
</file>

<file path=xl/charts/chart8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Cost efficiency PIs: C6, C7, C8</a:t>
            </a:r>
            <a:endParaRPr lang="en-US">
              <a:effectLst/>
            </a:endParaRPr>
          </a:p>
        </c:rich>
      </c:tx>
      <c:layout>
        <c:manualLayout>
          <c:xMode val="edge"/>
          <c:yMode val="edge"/>
          <c:x val="0.106514767049468"/>
          <c:y val="0.0354638194497533"/>
        </c:manualLayout>
      </c:layout>
      <c:overlay val="0"/>
    </c:title>
    <c:autoTitleDeleted val="0"/>
    <c:plotArea>
      <c:layout/>
      <c:lineChart>
        <c:grouping val="standard"/>
        <c:varyColors val="0"/>
        <c:ser>
          <c:idx val="0"/>
          <c:order val="0"/>
          <c:tx>
            <c:v>% of green vehicles (Euro 5&amp;6) in field</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Environment!$AC$13:$AN$13</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 of green city vehicles (hybrids, electric cars)</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Environment!$AC$14:$AN$14</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v>% of 4-stroke motorbikes</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Environment!$AC$15:$AN$15</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38104080"/>
        <c:axId val="1032634720"/>
      </c:lineChart>
      <c:catAx>
        <c:axId val="1038104080"/>
        <c:scaling>
          <c:orientation val="minMax"/>
        </c:scaling>
        <c:delete val="0"/>
        <c:axPos val="b"/>
        <c:numFmt formatCode="General" sourceLinked="1"/>
        <c:majorTickMark val="out"/>
        <c:minorTickMark val="none"/>
        <c:tickLblPos val="nextTo"/>
        <c:crossAx val="1032634720"/>
        <c:crosses val="autoZero"/>
        <c:auto val="1"/>
        <c:lblAlgn val="ctr"/>
        <c:lblOffset val="100"/>
        <c:noMultiLvlLbl val="1"/>
      </c:catAx>
      <c:valAx>
        <c:axId val="1032634720"/>
        <c:scaling>
          <c:orientation val="minMax"/>
        </c:scaling>
        <c:delete val="0"/>
        <c:axPos val="l"/>
        <c:majorGridlines/>
        <c:numFmt formatCode="0.00%" sourceLinked="0"/>
        <c:majorTickMark val="out"/>
        <c:minorTickMark val="none"/>
        <c:tickLblPos val="nextTo"/>
        <c:crossAx val="1038104080"/>
        <c:crosses val="autoZero"/>
        <c:crossBetween val="between"/>
      </c:valAx>
    </c:plotArea>
    <c:legend>
      <c:legendPos val="r"/>
      <c:layout>
        <c:manualLayout>
          <c:xMode val="edge"/>
          <c:yMode val="edge"/>
          <c:x val="0.668804622389511"/>
          <c:y val="0.579808982210557"/>
          <c:w val="0.318982856739268"/>
          <c:h val="0.418969816272966"/>
        </c:manualLayout>
      </c:layout>
      <c:overlay val="0"/>
    </c:legend>
    <c:plotVisOnly val="1"/>
    <c:dispBlanksAs val="gap"/>
    <c:showDLblsOverMax val="0"/>
  </c:chart>
  <c:printSettings>
    <c:headerFooter/>
    <c:pageMargins b="0.75" l="0.7" r="0.7" t="0.75" header="0.3" footer="0.3"/>
    <c:pageSetup/>
  </c:printSettings>
  <c:userShapes r:id="rId1"/>
</c:chartSpace>
</file>

<file path=xl/charts/chart8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Cost efficiency PIs: C9, C10</a:t>
            </a:r>
            <a:endParaRPr lang="en-US">
              <a:effectLst/>
            </a:endParaRPr>
          </a:p>
        </c:rich>
      </c:tx>
      <c:layout>
        <c:manualLayout>
          <c:xMode val="edge"/>
          <c:yMode val="edge"/>
          <c:x val="0.0661522421846833"/>
          <c:y val="0.0416666666666667"/>
        </c:manualLayout>
      </c:layout>
      <c:overlay val="0"/>
    </c:title>
    <c:autoTitleDeleted val="0"/>
    <c:plotArea>
      <c:layout/>
      <c:lineChart>
        <c:grouping val="standard"/>
        <c:varyColors val="0"/>
        <c:ser>
          <c:idx val="0"/>
          <c:order val="0"/>
          <c:tx>
            <c:v>Training hours per driver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Safety!$AB$22:$AL$22</c:f>
              <c:numCache>
                <c:formatCode>General</c:formatCode>
                <c:ptCount val="11"/>
                <c:pt idx="0">
                  <c:v>0.0</c:v>
                </c:pt>
                <c:pt idx="1">
                  <c:v>0.0</c:v>
                </c:pt>
                <c:pt idx="2">
                  <c:v>0.0</c:v>
                </c:pt>
                <c:pt idx="3">
                  <c:v>0.0</c:v>
                </c:pt>
                <c:pt idx="4">
                  <c:v>0.0</c:v>
                </c:pt>
                <c:pt idx="5">
                  <c:v>0.0</c:v>
                </c:pt>
                <c:pt idx="6">
                  <c:v>0.0</c:v>
                </c:pt>
                <c:pt idx="7">
                  <c:v>0.0</c:v>
                </c:pt>
                <c:pt idx="8">
                  <c:v>0.0</c:v>
                </c:pt>
                <c:pt idx="9">
                  <c:v>0.0</c:v>
                </c:pt>
                <c:pt idx="10">
                  <c:v>0.0</c:v>
                </c:pt>
              </c:numCache>
            </c:numRef>
          </c:val>
          <c:smooth val="0"/>
        </c:ser>
        <c:dLbls>
          <c:showLegendKey val="0"/>
          <c:showVal val="0"/>
          <c:showCatName val="0"/>
          <c:showSerName val="0"/>
          <c:showPercent val="0"/>
          <c:showBubbleSize val="0"/>
        </c:dLbls>
        <c:marker val="1"/>
        <c:smooth val="0"/>
        <c:axId val="1034376752"/>
        <c:axId val="1034527056"/>
      </c:lineChart>
      <c:lineChart>
        <c:grouping val="standard"/>
        <c:varyColors val="0"/>
        <c:ser>
          <c:idx val="1"/>
          <c:order val="1"/>
          <c:tx>
            <c:v>% of drivers trained per month</c:v>
          </c:tx>
          <c:marker>
            <c:symbol val="none"/>
          </c:marker>
          <c:val>
            <c:numRef>
              <c:f>Safety!$AB$19:$AM$19</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marker val="1"/>
        <c:smooth val="0"/>
        <c:axId val="1016716432"/>
        <c:axId val="1033120208"/>
      </c:lineChart>
      <c:catAx>
        <c:axId val="1034376752"/>
        <c:scaling>
          <c:orientation val="minMax"/>
        </c:scaling>
        <c:delete val="0"/>
        <c:axPos val="b"/>
        <c:numFmt formatCode="General" sourceLinked="1"/>
        <c:majorTickMark val="out"/>
        <c:minorTickMark val="none"/>
        <c:tickLblPos val="nextTo"/>
        <c:crossAx val="1034527056"/>
        <c:crosses val="autoZero"/>
        <c:auto val="1"/>
        <c:lblAlgn val="ctr"/>
        <c:lblOffset val="100"/>
        <c:noMultiLvlLbl val="1"/>
      </c:catAx>
      <c:valAx>
        <c:axId val="1034527056"/>
        <c:scaling>
          <c:orientation val="minMax"/>
        </c:scaling>
        <c:delete val="0"/>
        <c:axPos val="l"/>
        <c:majorGridlines/>
        <c:title>
          <c:tx>
            <c:rich>
              <a:bodyPr rot="-5400000" vert="horz"/>
              <a:lstStyle/>
              <a:p>
                <a:pPr>
                  <a:defRPr/>
                </a:pPr>
                <a:r>
                  <a:rPr lang="en-US"/>
                  <a:t>Hrs/month</a:t>
                </a:r>
              </a:p>
            </c:rich>
          </c:tx>
          <c:overlay val="0"/>
        </c:title>
        <c:numFmt formatCode="General" sourceLinked="1"/>
        <c:majorTickMark val="out"/>
        <c:minorTickMark val="none"/>
        <c:tickLblPos val="nextTo"/>
        <c:crossAx val="1034376752"/>
        <c:crosses val="autoZero"/>
        <c:crossBetween val="between"/>
      </c:valAx>
      <c:valAx>
        <c:axId val="1033120208"/>
        <c:scaling>
          <c:orientation val="minMax"/>
        </c:scaling>
        <c:delete val="0"/>
        <c:axPos val="r"/>
        <c:numFmt formatCode="0.00%" sourceLinked="0"/>
        <c:majorTickMark val="out"/>
        <c:minorTickMark val="none"/>
        <c:tickLblPos val="nextTo"/>
        <c:crossAx val="1016716432"/>
        <c:crosses val="max"/>
        <c:crossBetween val="between"/>
      </c:valAx>
      <c:catAx>
        <c:axId val="1016716432"/>
        <c:scaling>
          <c:orientation val="minMax"/>
        </c:scaling>
        <c:delete val="1"/>
        <c:axPos val="b"/>
        <c:majorTickMark val="out"/>
        <c:minorTickMark val="none"/>
        <c:tickLblPos val="nextTo"/>
        <c:crossAx val="1033120208"/>
        <c:crosses val="autoZero"/>
        <c:auto val="1"/>
        <c:lblAlgn val="ctr"/>
        <c:lblOffset val="100"/>
        <c:noMultiLvlLbl val="0"/>
      </c:catAx>
    </c:plotArea>
    <c:legend>
      <c:legendPos val="r"/>
      <c:layout>
        <c:manualLayout>
          <c:xMode val="edge"/>
          <c:yMode val="edge"/>
          <c:x val="0.653225488772663"/>
          <c:y val="0.584438611840187"/>
          <c:w val="0.314625393675702"/>
          <c:h val="0.279313210848644"/>
        </c:manualLayout>
      </c:layout>
      <c:overlay val="0"/>
    </c:legend>
    <c:plotVisOnly val="1"/>
    <c:dispBlanksAs val="gap"/>
    <c:showDLblsOverMax val="0"/>
  </c:chart>
  <c:printSettings>
    <c:headerFooter/>
    <c:pageMargins b="0.75" l="0.7" r="0.7" t="0.75" header="0.3" footer="0.3"/>
    <c:pageSetup/>
  </c:printSettings>
  <c:userShapes r:id="rId1"/>
</c:chartSpace>
</file>

<file path=xl/charts/chart8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Cost efficiency PIs: C9, C10</a:t>
            </a:r>
            <a:endParaRPr lang="en-US">
              <a:effectLst/>
            </a:endParaRPr>
          </a:p>
        </c:rich>
      </c:tx>
      <c:layout>
        <c:manualLayout>
          <c:xMode val="edge"/>
          <c:yMode val="edge"/>
          <c:x val="0.0780636900427424"/>
          <c:y val="0.0324074074074074"/>
        </c:manualLayout>
      </c:layout>
      <c:overlay val="0"/>
    </c:title>
    <c:autoTitleDeleted val="0"/>
    <c:plotArea>
      <c:layout/>
      <c:lineChart>
        <c:grouping val="standard"/>
        <c:varyColors val="0"/>
        <c:ser>
          <c:idx val="0"/>
          <c:order val="0"/>
          <c:tx>
            <c:v>Training hours per driver per month</c:v>
          </c:tx>
          <c:marker>
            <c:symbol val="none"/>
          </c:marker>
          <c:cat>
            <c:strRef>
              <c:f>Safety!$AB$39:$AM$39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Safety!$AB$52:$AM$52</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marker val="1"/>
        <c:smooth val="0"/>
        <c:axId val="984168816"/>
        <c:axId val="1017486272"/>
      </c:lineChart>
      <c:lineChart>
        <c:grouping val="standard"/>
        <c:varyColors val="0"/>
        <c:ser>
          <c:idx val="1"/>
          <c:order val="1"/>
          <c:tx>
            <c:v>% of drivers trained per month</c:v>
          </c:tx>
          <c:marker>
            <c:symbol val="none"/>
          </c:marker>
          <c:cat>
            <c:strRef>
              <c:f>Safety!$AB$39:$AM$39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Safety!$AB$49:$AM$49</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marker val="1"/>
        <c:smooth val="0"/>
        <c:axId val="1033643136"/>
        <c:axId val="1033496160"/>
      </c:lineChart>
      <c:catAx>
        <c:axId val="984168816"/>
        <c:scaling>
          <c:orientation val="minMax"/>
        </c:scaling>
        <c:delete val="0"/>
        <c:axPos val="b"/>
        <c:numFmt formatCode="General" sourceLinked="1"/>
        <c:majorTickMark val="out"/>
        <c:minorTickMark val="none"/>
        <c:tickLblPos val="nextTo"/>
        <c:crossAx val="1017486272"/>
        <c:crosses val="autoZero"/>
        <c:auto val="1"/>
        <c:lblAlgn val="ctr"/>
        <c:lblOffset val="100"/>
        <c:noMultiLvlLbl val="1"/>
      </c:catAx>
      <c:valAx>
        <c:axId val="1017486272"/>
        <c:scaling>
          <c:orientation val="minMax"/>
        </c:scaling>
        <c:delete val="0"/>
        <c:axPos val="l"/>
        <c:majorGridlines/>
        <c:title>
          <c:tx>
            <c:rich>
              <a:bodyPr rot="-5400000" vert="horz"/>
              <a:lstStyle/>
              <a:p>
                <a:pPr>
                  <a:defRPr/>
                </a:pPr>
                <a:r>
                  <a:rPr lang="en-US"/>
                  <a:t>Hrs/month</a:t>
                </a:r>
              </a:p>
            </c:rich>
          </c:tx>
          <c:overlay val="0"/>
        </c:title>
        <c:numFmt formatCode="General" sourceLinked="1"/>
        <c:majorTickMark val="out"/>
        <c:minorTickMark val="none"/>
        <c:tickLblPos val="nextTo"/>
        <c:crossAx val="984168816"/>
        <c:crosses val="autoZero"/>
        <c:crossBetween val="between"/>
      </c:valAx>
      <c:valAx>
        <c:axId val="1033496160"/>
        <c:scaling>
          <c:orientation val="minMax"/>
        </c:scaling>
        <c:delete val="0"/>
        <c:axPos val="r"/>
        <c:numFmt formatCode="0.00%" sourceLinked="0"/>
        <c:majorTickMark val="out"/>
        <c:minorTickMark val="none"/>
        <c:tickLblPos val="nextTo"/>
        <c:crossAx val="1033643136"/>
        <c:crosses val="max"/>
        <c:crossBetween val="between"/>
      </c:valAx>
      <c:catAx>
        <c:axId val="1033643136"/>
        <c:scaling>
          <c:orientation val="minMax"/>
        </c:scaling>
        <c:delete val="1"/>
        <c:axPos val="b"/>
        <c:numFmt formatCode="General" sourceLinked="0"/>
        <c:majorTickMark val="out"/>
        <c:minorTickMark val="none"/>
        <c:tickLblPos val="nextTo"/>
        <c:crossAx val="1033496160"/>
        <c:crosses val="autoZero"/>
        <c:auto val="1"/>
        <c:lblAlgn val="ctr"/>
        <c:lblOffset val="100"/>
        <c:noMultiLvlLbl val="0"/>
      </c:catAx>
    </c:plotArea>
    <c:legend>
      <c:legendPos val="r"/>
      <c:layout>
        <c:manualLayout>
          <c:xMode val="edge"/>
          <c:yMode val="edge"/>
          <c:x val="0.650843199201051"/>
          <c:y val="0.589068241469816"/>
          <c:w val="0.313873531784288"/>
          <c:h val="0.279313210848644"/>
        </c:manualLayout>
      </c:layout>
      <c:overlay val="0"/>
    </c:legend>
    <c:plotVisOnly val="1"/>
    <c:dispBlanksAs val="gap"/>
    <c:showDLblsOverMax val="0"/>
  </c:chart>
  <c:printSettings>
    <c:headerFooter/>
    <c:pageMargins b="0.75" l="0.7" r="0.7" t="0.75" header="0.3" footer="0.3"/>
    <c:pageSetup/>
  </c:printSettings>
  <c:userShapes r:id="rId1"/>
</c:chartSpace>
</file>

<file path=xl/charts/chart8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Cost efficiency PIs: C9, C10</a:t>
            </a:r>
            <a:endParaRPr lang="en-US">
              <a:effectLst/>
            </a:endParaRPr>
          </a:p>
        </c:rich>
      </c:tx>
      <c:layout>
        <c:manualLayout>
          <c:xMode val="edge"/>
          <c:yMode val="edge"/>
          <c:x val="0.0613876630414597"/>
          <c:y val="0.0277777777777778"/>
        </c:manualLayout>
      </c:layout>
      <c:overlay val="0"/>
    </c:title>
    <c:autoTitleDeleted val="0"/>
    <c:plotArea>
      <c:layout/>
      <c:lineChart>
        <c:grouping val="standard"/>
        <c:varyColors val="0"/>
        <c:ser>
          <c:idx val="0"/>
          <c:order val="0"/>
          <c:tx>
            <c:v>Training hours per driver per month</c:v>
          </c:tx>
          <c:marker>
            <c:symbol val="none"/>
          </c:marker>
          <c:cat>
            <c:strRef>
              <c:f>Safety!$AB$69:$AM$69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Safety!$AB$82:$AM$82</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marker val="1"/>
        <c:smooth val="0"/>
        <c:axId val="1032092560"/>
        <c:axId val="1032096576"/>
      </c:lineChart>
      <c:lineChart>
        <c:grouping val="standard"/>
        <c:varyColors val="0"/>
        <c:ser>
          <c:idx val="1"/>
          <c:order val="1"/>
          <c:tx>
            <c:v>% of drivers trained per month</c:v>
          </c:tx>
          <c:marker>
            <c:symbol val="none"/>
          </c:marker>
          <c:cat>
            <c:strRef>
              <c:f>Safety!$AB$69:$AM$69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Safety!$AB$79:$AM$79</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marker val="1"/>
        <c:smooth val="0"/>
        <c:axId val="1037090128"/>
        <c:axId val="1016732400"/>
      </c:lineChart>
      <c:catAx>
        <c:axId val="1032092560"/>
        <c:scaling>
          <c:orientation val="minMax"/>
        </c:scaling>
        <c:delete val="0"/>
        <c:axPos val="b"/>
        <c:numFmt formatCode="General" sourceLinked="1"/>
        <c:majorTickMark val="out"/>
        <c:minorTickMark val="none"/>
        <c:tickLblPos val="nextTo"/>
        <c:crossAx val="1032096576"/>
        <c:crosses val="autoZero"/>
        <c:auto val="1"/>
        <c:lblAlgn val="ctr"/>
        <c:lblOffset val="100"/>
        <c:noMultiLvlLbl val="1"/>
      </c:catAx>
      <c:valAx>
        <c:axId val="1032096576"/>
        <c:scaling>
          <c:orientation val="minMax"/>
        </c:scaling>
        <c:delete val="0"/>
        <c:axPos val="l"/>
        <c:majorGridlines/>
        <c:title>
          <c:tx>
            <c:rich>
              <a:bodyPr rot="-5400000" vert="horz"/>
              <a:lstStyle/>
              <a:p>
                <a:pPr>
                  <a:defRPr/>
                </a:pPr>
                <a:r>
                  <a:rPr lang="en-US"/>
                  <a:t>Hrs/month</a:t>
                </a:r>
              </a:p>
            </c:rich>
          </c:tx>
          <c:overlay val="0"/>
        </c:title>
        <c:numFmt formatCode="General" sourceLinked="1"/>
        <c:majorTickMark val="out"/>
        <c:minorTickMark val="none"/>
        <c:tickLblPos val="nextTo"/>
        <c:crossAx val="1032092560"/>
        <c:crosses val="autoZero"/>
        <c:crossBetween val="between"/>
      </c:valAx>
      <c:valAx>
        <c:axId val="1016732400"/>
        <c:scaling>
          <c:orientation val="minMax"/>
        </c:scaling>
        <c:delete val="0"/>
        <c:axPos val="r"/>
        <c:numFmt formatCode="0.00%" sourceLinked="0"/>
        <c:majorTickMark val="out"/>
        <c:minorTickMark val="none"/>
        <c:tickLblPos val="nextTo"/>
        <c:crossAx val="1037090128"/>
        <c:crosses val="max"/>
        <c:crossBetween val="between"/>
      </c:valAx>
      <c:catAx>
        <c:axId val="1037090128"/>
        <c:scaling>
          <c:orientation val="minMax"/>
        </c:scaling>
        <c:delete val="1"/>
        <c:axPos val="b"/>
        <c:numFmt formatCode="General" sourceLinked="0"/>
        <c:majorTickMark val="out"/>
        <c:minorTickMark val="none"/>
        <c:tickLblPos val="nextTo"/>
        <c:crossAx val="1016732400"/>
        <c:crosses val="autoZero"/>
        <c:auto val="1"/>
        <c:lblAlgn val="ctr"/>
        <c:lblOffset val="100"/>
        <c:noMultiLvlLbl val="0"/>
      </c:catAx>
    </c:plotArea>
    <c:legend>
      <c:legendPos val="r"/>
      <c:layout>
        <c:manualLayout>
          <c:xMode val="edge"/>
          <c:yMode val="edge"/>
          <c:x val="0.650843199201051"/>
          <c:y val="0.593697871099446"/>
          <c:w val="0.314139890630094"/>
          <c:h val="0.279313210848644"/>
        </c:manualLayout>
      </c:layout>
      <c:overlay val="0"/>
    </c:legend>
    <c:plotVisOnly val="1"/>
    <c:dispBlanksAs val="gap"/>
    <c:showDLblsOverMax val="0"/>
  </c:chart>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Safety PIs: S9</a:t>
            </a:r>
          </a:p>
        </c:rich>
      </c:tx>
      <c:layout>
        <c:manualLayout>
          <c:xMode val="edge"/>
          <c:yMode val="edge"/>
          <c:x val="0.356791557305337"/>
          <c:y val="0.0138888888888889"/>
        </c:manualLayout>
      </c:layout>
      <c:overlay val="0"/>
    </c:title>
    <c:autoTitleDeleted val="0"/>
    <c:plotArea>
      <c:layout/>
      <c:scatterChart>
        <c:scatterStyle val="smoothMarker"/>
        <c:varyColors val="0"/>
        <c:ser>
          <c:idx val="0"/>
          <c:order val="0"/>
          <c:tx>
            <c:v>Maintenance done on time (%)</c:v>
          </c:tx>
          <c:xVal>
            <c:numRef>
              <c:f>Safety!$U$9:$X$9</c:f>
              <c:numCache>
                <c:formatCode>General</c:formatCode>
                <c:ptCount val="4"/>
                <c:pt idx="0">
                  <c:v>2013.0</c:v>
                </c:pt>
                <c:pt idx="1">
                  <c:v>2014.0</c:v>
                </c:pt>
                <c:pt idx="2">
                  <c:v>2015.0</c:v>
                </c:pt>
                <c:pt idx="3">
                  <c:v>2016.0</c:v>
                </c:pt>
              </c:numCache>
            </c:numRef>
          </c:xVal>
          <c:yVal>
            <c:numRef>
              <c:f>Safety!$U$30:$X$30</c:f>
              <c:numCache>
                <c:formatCode>0%</c:formatCode>
                <c:ptCount val="4"/>
                <c:pt idx="0">
                  <c:v>0.0</c:v>
                </c:pt>
                <c:pt idx="1">
                  <c:v>0.0</c:v>
                </c:pt>
                <c:pt idx="2">
                  <c:v>0.0</c:v>
                </c:pt>
                <c:pt idx="3">
                  <c:v>0.0</c:v>
                </c:pt>
              </c:numCache>
            </c:numRef>
          </c:yVal>
          <c:smooth val="1"/>
        </c:ser>
        <c:dLbls>
          <c:showLegendKey val="0"/>
          <c:showVal val="0"/>
          <c:showCatName val="0"/>
          <c:showSerName val="0"/>
          <c:showPercent val="0"/>
          <c:showBubbleSize val="0"/>
        </c:dLbls>
        <c:axId val="1023223104"/>
        <c:axId val="1019097008"/>
      </c:scatterChart>
      <c:valAx>
        <c:axId val="1023223104"/>
        <c:scaling>
          <c:orientation val="minMax"/>
        </c:scaling>
        <c:delete val="0"/>
        <c:axPos val="b"/>
        <c:numFmt formatCode="General" sourceLinked="1"/>
        <c:majorTickMark val="out"/>
        <c:minorTickMark val="none"/>
        <c:tickLblPos val="nextTo"/>
        <c:crossAx val="1019097008"/>
        <c:crosses val="autoZero"/>
        <c:crossBetween val="midCat"/>
        <c:majorUnit val="1.0"/>
        <c:minorUnit val="1.0"/>
      </c:valAx>
      <c:valAx>
        <c:axId val="1019097008"/>
        <c:scaling>
          <c:orientation val="minMax"/>
        </c:scaling>
        <c:delete val="0"/>
        <c:axPos val="l"/>
        <c:majorGridlines/>
        <c:numFmt formatCode="0%" sourceLinked="1"/>
        <c:majorTickMark val="out"/>
        <c:minorTickMark val="none"/>
        <c:tickLblPos val="nextTo"/>
        <c:crossAx val="102322310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9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Cost efficiency PIs: C9, C10</a:t>
            </a:r>
            <a:endParaRPr lang="en-US">
              <a:effectLst/>
            </a:endParaRPr>
          </a:p>
        </c:rich>
      </c:tx>
      <c:layout>
        <c:manualLayout>
          <c:xMode val="edge"/>
          <c:yMode val="edge"/>
          <c:x val="0.0709168080252005"/>
          <c:y val="0.0324074074074074"/>
        </c:manualLayout>
      </c:layout>
      <c:overlay val="0"/>
    </c:title>
    <c:autoTitleDeleted val="0"/>
    <c:plotArea>
      <c:layout/>
      <c:lineChart>
        <c:grouping val="standard"/>
        <c:varyColors val="0"/>
        <c:ser>
          <c:idx val="0"/>
          <c:order val="0"/>
          <c:tx>
            <c:v>Training hours per driver per month</c:v>
          </c:tx>
          <c:marker>
            <c:symbol val="none"/>
          </c:marker>
          <c:cat>
            <c:strRef>
              <c:f>Safety!$AB$99:$AM$99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Safety!$AB$112:$AM$112</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marker val="1"/>
        <c:smooth val="0"/>
        <c:axId val="1010918448"/>
        <c:axId val="1017098544"/>
      </c:lineChart>
      <c:lineChart>
        <c:grouping val="standard"/>
        <c:varyColors val="0"/>
        <c:ser>
          <c:idx val="1"/>
          <c:order val="1"/>
          <c:tx>
            <c:v>% of drivers trained per month</c:v>
          </c:tx>
          <c:marker>
            <c:symbol val="none"/>
          </c:marker>
          <c:cat>
            <c:strRef>
              <c:f>Safety!$AB$99:$AM$99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Safety!$AB$109:$AM$109</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marker val="1"/>
        <c:smooth val="0"/>
        <c:axId val="1014711712"/>
        <c:axId val="1033367456"/>
      </c:lineChart>
      <c:catAx>
        <c:axId val="1010918448"/>
        <c:scaling>
          <c:orientation val="minMax"/>
        </c:scaling>
        <c:delete val="0"/>
        <c:axPos val="b"/>
        <c:numFmt formatCode="General" sourceLinked="1"/>
        <c:majorTickMark val="out"/>
        <c:minorTickMark val="none"/>
        <c:tickLblPos val="nextTo"/>
        <c:crossAx val="1017098544"/>
        <c:crosses val="autoZero"/>
        <c:auto val="1"/>
        <c:lblAlgn val="ctr"/>
        <c:lblOffset val="100"/>
        <c:noMultiLvlLbl val="1"/>
      </c:catAx>
      <c:valAx>
        <c:axId val="1017098544"/>
        <c:scaling>
          <c:orientation val="minMax"/>
        </c:scaling>
        <c:delete val="0"/>
        <c:axPos val="l"/>
        <c:majorGridlines/>
        <c:title>
          <c:tx>
            <c:rich>
              <a:bodyPr rot="-5400000" vert="horz"/>
              <a:lstStyle/>
              <a:p>
                <a:pPr>
                  <a:defRPr/>
                </a:pPr>
                <a:r>
                  <a:rPr lang="en-US"/>
                  <a:t>Hrs/month</a:t>
                </a:r>
              </a:p>
            </c:rich>
          </c:tx>
          <c:overlay val="0"/>
        </c:title>
        <c:numFmt formatCode="General" sourceLinked="1"/>
        <c:majorTickMark val="out"/>
        <c:minorTickMark val="none"/>
        <c:tickLblPos val="nextTo"/>
        <c:crossAx val="1010918448"/>
        <c:crosses val="autoZero"/>
        <c:crossBetween val="between"/>
      </c:valAx>
      <c:valAx>
        <c:axId val="1033367456"/>
        <c:scaling>
          <c:orientation val="minMax"/>
        </c:scaling>
        <c:delete val="0"/>
        <c:axPos val="r"/>
        <c:numFmt formatCode="0.00%" sourceLinked="0"/>
        <c:majorTickMark val="out"/>
        <c:minorTickMark val="none"/>
        <c:tickLblPos val="nextTo"/>
        <c:crossAx val="1014711712"/>
        <c:crosses val="max"/>
        <c:crossBetween val="between"/>
      </c:valAx>
      <c:catAx>
        <c:axId val="1014711712"/>
        <c:scaling>
          <c:orientation val="minMax"/>
        </c:scaling>
        <c:delete val="1"/>
        <c:axPos val="b"/>
        <c:numFmt formatCode="General" sourceLinked="0"/>
        <c:majorTickMark val="out"/>
        <c:minorTickMark val="none"/>
        <c:tickLblPos val="nextTo"/>
        <c:crossAx val="1033367456"/>
        <c:crosses val="autoZero"/>
        <c:auto val="1"/>
        <c:lblAlgn val="ctr"/>
        <c:lblOffset val="100"/>
        <c:noMultiLvlLbl val="0"/>
      </c:catAx>
    </c:plotArea>
    <c:legend>
      <c:legendPos val="r"/>
      <c:layout>
        <c:manualLayout>
          <c:xMode val="edge"/>
          <c:yMode val="edge"/>
          <c:x val="0.653225553821257"/>
          <c:y val="0.644623797025372"/>
          <c:w val="0.314139890630094"/>
          <c:h val="0.279313210848644"/>
        </c:manualLayout>
      </c:layout>
      <c:overlay val="0"/>
    </c:legend>
    <c:plotVisOnly val="1"/>
    <c:dispBlanksAs val="gap"/>
    <c:showDLblsOverMax val="0"/>
  </c:chart>
  <c:printSettings>
    <c:headerFooter/>
    <c:pageMargins b="0.75" l="0.7" r="0.7" t="0.75" header="0.3" footer="0.3"/>
    <c:pageSetup/>
  </c:printSettings>
  <c:userShapes r:id="rId1"/>
</c:chartSpace>
</file>

<file path=xl/charts/chart9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Cost efficiency PIs: C6, C7, C8</a:t>
            </a:r>
            <a:endParaRPr lang="en-US">
              <a:effectLst/>
            </a:endParaRPr>
          </a:p>
        </c:rich>
      </c:tx>
      <c:layout>
        <c:manualLayout>
          <c:xMode val="edge"/>
          <c:yMode val="edge"/>
          <c:x val="0.0755079764777293"/>
          <c:y val="0.0447229512977545"/>
        </c:manualLayout>
      </c:layout>
      <c:overlay val="0"/>
    </c:title>
    <c:autoTitleDeleted val="0"/>
    <c:plotArea>
      <c:layout/>
      <c:lineChart>
        <c:grouping val="standard"/>
        <c:varyColors val="0"/>
        <c:ser>
          <c:idx val="0"/>
          <c:order val="0"/>
          <c:tx>
            <c:v>% of green vehicles (Euro 5&amp;6) in field</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Environment!$AC$30:$AN$30</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 of green city vehicles (hybrids, electric cars)</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Environment!$AC$31:$AN$31</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v>% of 4-stroke motorbikes</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Environment!$AC$32:$AN$32</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39650448"/>
        <c:axId val="1039654624"/>
      </c:lineChart>
      <c:catAx>
        <c:axId val="1039650448"/>
        <c:scaling>
          <c:orientation val="minMax"/>
        </c:scaling>
        <c:delete val="0"/>
        <c:axPos val="b"/>
        <c:numFmt formatCode="General" sourceLinked="1"/>
        <c:majorTickMark val="out"/>
        <c:minorTickMark val="none"/>
        <c:tickLblPos val="nextTo"/>
        <c:crossAx val="1039654624"/>
        <c:crosses val="autoZero"/>
        <c:auto val="1"/>
        <c:lblAlgn val="ctr"/>
        <c:lblOffset val="100"/>
        <c:noMultiLvlLbl val="1"/>
      </c:catAx>
      <c:valAx>
        <c:axId val="1039654624"/>
        <c:scaling>
          <c:orientation val="minMax"/>
        </c:scaling>
        <c:delete val="0"/>
        <c:axPos val="l"/>
        <c:majorGridlines/>
        <c:numFmt formatCode="0.00%" sourceLinked="0"/>
        <c:majorTickMark val="out"/>
        <c:minorTickMark val="none"/>
        <c:tickLblPos val="nextTo"/>
        <c:crossAx val="1039650448"/>
        <c:crosses val="autoZero"/>
        <c:crossBetween val="between"/>
      </c:valAx>
    </c:plotArea>
    <c:legend>
      <c:legendPos val="r"/>
      <c:layout>
        <c:manualLayout>
          <c:xMode val="edge"/>
          <c:yMode val="edge"/>
          <c:x val="0.668804622389511"/>
          <c:y val="0.579808982210557"/>
          <c:w val="0.318219664985876"/>
          <c:h val="0.418969816272966"/>
        </c:manualLayout>
      </c:layout>
      <c:overlay val="0"/>
    </c:legend>
    <c:plotVisOnly val="1"/>
    <c:dispBlanksAs val="gap"/>
    <c:showDLblsOverMax val="0"/>
  </c:chart>
  <c:printSettings>
    <c:headerFooter/>
    <c:pageMargins b="0.75" l="0.7" r="0.7" t="0.75" header="0.3" footer="0.3"/>
    <c:pageSetup/>
  </c:printSettings>
  <c:userShapes r:id="rId1"/>
</c:chartSpace>
</file>

<file path=xl/charts/chart9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Cost efficiency PIs: C6, C7, C8</a:t>
            </a:r>
            <a:endParaRPr lang="en-US">
              <a:effectLst/>
            </a:endParaRPr>
          </a:p>
        </c:rich>
      </c:tx>
      <c:layout>
        <c:manualLayout>
          <c:xMode val="edge"/>
          <c:yMode val="edge"/>
          <c:x val="0.106514767049468"/>
          <c:y val="0.0354638194497533"/>
        </c:manualLayout>
      </c:layout>
      <c:overlay val="0"/>
    </c:title>
    <c:autoTitleDeleted val="0"/>
    <c:plotArea>
      <c:layout/>
      <c:lineChart>
        <c:grouping val="standard"/>
        <c:varyColors val="0"/>
        <c:ser>
          <c:idx val="0"/>
          <c:order val="0"/>
          <c:tx>
            <c:v>% of green vehicles (Euro 5&amp;6) in field</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Environment!$AC$47:$AN$47</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 of green city vehicles (hybrids, electric cars)</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Environment!$AC$48:$AN$48</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v>% of 4-stroke motorbikes</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Environment!$AC$49:$AN$49</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12164784"/>
        <c:axId val="1034724624"/>
      </c:lineChart>
      <c:catAx>
        <c:axId val="1012164784"/>
        <c:scaling>
          <c:orientation val="minMax"/>
        </c:scaling>
        <c:delete val="0"/>
        <c:axPos val="b"/>
        <c:numFmt formatCode="General" sourceLinked="1"/>
        <c:majorTickMark val="out"/>
        <c:minorTickMark val="none"/>
        <c:tickLblPos val="nextTo"/>
        <c:crossAx val="1034724624"/>
        <c:crosses val="autoZero"/>
        <c:auto val="1"/>
        <c:lblAlgn val="ctr"/>
        <c:lblOffset val="100"/>
        <c:noMultiLvlLbl val="1"/>
      </c:catAx>
      <c:valAx>
        <c:axId val="1034724624"/>
        <c:scaling>
          <c:orientation val="minMax"/>
        </c:scaling>
        <c:delete val="0"/>
        <c:axPos val="l"/>
        <c:majorGridlines/>
        <c:numFmt formatCode="0.00%" sourceLinked="0"/>
        <c:majorTickMark val="out"/>
        <c:minorTickMark val="none"/>
        <c:tickLblPos val="nextTo"/>
        <c:crossAx val="1012164784"/>
        <c:crosses val="autoZero"/>
        <c:crossBetween val="between"/>
      </c:valAx>
    </c:plotArea>
    <c:legend>
      <c:legendPos val="r"/>
      <c:layout>
        <c:manualLayout>
          <c:xMode val="edge"/>
          <c:yMode val="edge"/>
          <c:x val="0.668804622389511"/>
          <c:y val="0.579808982210557"/>
          <c:w val="0.318490037109662"/>
          <c:h val="0.418969816272966"/>
        </c:manualLayout>
      </c:layout>
      <c:overlay val="0"/>
    </c:legend>
    <c:plotVisOnly val="1"/>
    <c:dispBlanksAs val="gap"/>
    <c:showDLblsOverMax val="0"/>
  </c:chart>
  <c:printSettings>
    <c:headerFooter/>
    <c:pageMargins b="0.75" l="0.7" r="0.7" t="0.75" header="0.3" footer="0.3"/>
    <c:pageSetup/>
  </c:printSettings>
  <c:userShapes r:id="rId1"/>
</c:chartSpace>
</file>

<file path=xl/charts/chart9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Cost efficiency PIs: C6, C7, C8</a:t>
            </a:r>
            <a:endParaRPr lang="en-US">
              <a:effectLst/>
            </a:endParaRPr>
          </a:p>
        </c:rich>
      </c:tx>
      <c:layout>
        <c:manualLayout>
          <c:xMode val="edge"/>
          <c:yMode val="edge"/>
          <c:x val="0.106514767049468"/>
          <c:y val="0.0354638194497533"/>
        </c:manualLayout>
      </c:layout>
      <c:overlay val="0"/>
    </c:title>
    <c:autoTitleDeleted val="0"/>
    <c:plotArea>
      <c:layout/>
      <c:lineChart>
        <c:grouping val="standard"/>
        <c:varyColors val="0"/>
        <c:ser>
          <c:idx val="0"/>
          <c:order val="0"/>
          <c:tx>
            <c:v>% of green vehicles (Euro 5&amp;6) in field</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Environment!$AC$64:$AN$64</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 of green city vehicles (hybrids, electric cars)</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Environment!$AC$65:$AN$65</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v>% of 4-stroke motorbikes</c:v>
          </c:tx>
          <c:marker>
            <c:symbol val="none"/>
          </c:marker>
          <c:cat>
            <c:strRef>
              <c:f>Environment!$AC$4:$AN$4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Environment!$AC$66:$AN$66</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39207440"/>
        <c:axId val="1016759760"/>
      </c:lineChart>
      <c:catAx>
        <c:axId val="1039207440"/>
        <c:scaling>
          <c:orientation val="minMax"/>
        </c:scaling>
        <c:delete val="0"/>
        <c:axPos val="b"/>
        <c:numFmt formatCode="General" sourceLinked="1"/>
        <c:majorTickMark val="out"/>
        <c:minorTickMark val="none"/>
        <c:tickLblPos val="nextTo"/>
        <c:crossAx val="1016759760"/>
        <c:crosses val="autoZero"/>
        <c:auto val="1"/>
        <c:lblAlgn val="ctr"/>
        <c:lblOffset val="100"/>
        <c:noMultiLvlLbl val="1"/>
      </c:catAx>
      <c:valAx>
        <c:axId val="1016759760"/>
        <c:scaling>
          <c:orientation val="minMax"/>
        </c:scaling>
        <c:delete val="0"/>
        <c:axPos val="l"/>
        <c:majorGridlines/>
        <c:numFmt formatCode="0.00%" sourceLinked="0"/>
        <c:majorTickMark val="out"/>
        <c:minorTickMark val="none"/>
        <c:tickLblPos val="nextTo"/>
        <c:crossAx val="1039207440"/>
        <c:crosses val="autoZero"/>
        <c:crossBetween val="between"/>
      </c:valAx>
    </c:plotArea>
    <c:legend>
      <c:legendPos val="r"/>
      <c:layout>
        <c:manualLayout>
          <c:xMode val="edge"/>
          <c:yMode val="edge"/>
          <c:x val="0.668804622389511"/>
          <c:y val="0.579808982210557"/>
          <c:w val="0.318490097484918"/>
          <c:h val="0.418969816272966"/>
        </c:manualLayout>
      </c:layout>
      <c:overlay val="0"/>
    </c:legend>
    <c:plotVisOnly val="1"/>
    <c:dispBlanksAs val="gap"/>
    <c:showDLblsOverMax val="0"/>
  </c:chart>
  <c:printSettings>
    <c:headerFooter/>
    <c:pageMargins b="0.75" l="0.7" r="0.7" t="0.75" header="0.3" footer="0.3"/>
    <c:pageSetup/>
  </c:printSettings>
  <c:userShapes r:id="rId1"/>
</c:chartSpace>
</file>

<file path=xl/charts/chart9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Cost efficiency PIs: C11</a:t>
            </a:r>
            <a:endParaRPr lang="en-US">
              <a:effectLst/>
            </a:endParaRPr>
          </a:p>
        </c:rich>
      </c:tx>
      <c:layout>
        <c:manualLayout>
          <c:xMode val="edge"/>
          <c:yMode val="edge"/>
          <c:x val="0.173355272907215"/>
          <c:y val="0.0555555555555555"/>
        </c:manualLayout>
      </c:layout>
      <c:overlay val="0"/>
    </c:title>
    <c:autoTitleDeleted val="0"/>
    <c:plotArea>
      <c:layout/>
      <c:lineChart>
        <c:grouping val="standard"/>
        <c:varyColors val="0"/>
        <c:ser>
          <c:idx val="1"/>
          <c:order val="0"/>
          <c:tx>
            <c:v>Number of kms per speed violation occurences </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Safety!$AB$28:$AM$28</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07645152"/>
        <c:axId val="1032891872"/>
      </c:lineChart>
      <c:catAx>
        <c:axId val="1007645152"/>
        <c:scaling>
          <c:orientation val="minMax"/>
        </c:scaling>
        <c:delete val="0"/>
        <c:axPos val="b"/>
        <c:numFmt formatCode="General" sourceLinked="1"/>
        <c:majorTickMark val="out"/>
        <c:minorTickMark val="none"/>
        <c:tickLblPos val="nextTo"/>
        <c:crossAx val="1032891872"/>
        <c:crosses val="autoZero"/>
        <c:auto val="1"/>
        <c:lblAlgn val="ctr"/>
        <c:lblOffset val="100"/>
        <c:noMultiLvlLbl val="1"/>
      </c:catAx>
      <c:valAx>
        <c:axId val="1032891872"/>
        <c:scaling>
          <c:orientation val="minMax"/>
        </c:scaling>
        <c:delete val="0"/>
        <c:axPos val="l"/>
        <c:majorGridlines/>
        <c:numFmt formatCode="General" sourceLinked="1"/>
        <c:majorTickMark val="out"/>
        <c:minorTickMark val="none"/>
        <c:tickLblPos val="nextTo"/>
        <c:crossAx val="1007645152"/>
        <c:crosses val="autoZero"/>
        <c:crossBetween val="between"/>
      </c:valAx>
    </c:plotArea>
    <c:legend>
      <c:legendPos val="r"/>
      <c:layout>
        <c:manualLayout>
          <c:xMode val="edge"/>
          <c:yMode val="edge"/>
          <c:x val="0.652750549746418"/>
          <c:y val="0.515761883931175"/>
          <c:w val="0.323096960991956"/>
          <c:h val="0.139656605424322"/>
        </c:manualLayout>
      </c:layout>
      <c:overlay val="0"/>
    </c:legend>
    <c:plotVisOnly val="1"/>
    <c:dispBlanksAs val="gap"/>
    <c:showDLblsOverMax val="0"/>
  </c:chart>
  <c:printSettings>
    <c:headerFooter/>
    <c:pageMargins b="0.75" l="0.7" r="0.7" t="0.75" header="0.3" footer="0.3"/>
    <c:pageSetup/>
  </c:printSettings>
  <c:userShapes r:id="rId1"/>
</c:chartSpace>
</file>

<file path=xl/charts/chart9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Cost efficiency PIs: C11</a:t>
            </a:r>
            <a:endParaRPr lang="en-US">
              <a:effectLst/>
            </a:endParaRPr>
          </a:p>
        </c:rich>
      </c:tx>
      <c:layout>
        <c:manualLayout>
          <c:xMode val="edge"/>
          <c:yMode val="edge"/>
          <c:x val="0.173355272907215"/>
          <c:y val="0.0324074074074074"/>
        </c:manualLayout>
      </c:layout>
      <c:overlay val="0"/>
    </c:title>
    <c:autoTitleDeleted val="0"/>
    <c:plotArea>
      <c:layout/>
      <c:lineChart>
        <c:grouping val="standard"/>
        <c:varyColors val="0"/>
        <c:ser>
          <c:idx val="1"/>
          <c:order val="0"/>
          <c:tx>
            <c:v>Number of kms per speed violation occurences </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Safety!$AB$58:$AM$58</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07004064"/>
        <c:axId val="1005039072"/>
      </c:lineChart>
      <c:catAx>
        <c:axId val="1007004064"/>
        <c:scaling>
          <c:orientation val="minMax"/>
        </c:scaling>
        <c:delete val="0"/>
        <c:axPos val="b"/>
        <c:numFmt formatCode="General" sourceLinked="1"/>
        <c:majorTickMark val="out"/>
        <c:minorTickMark val="none"/>
        <c:tickLblPos val="nextTo"/>
        <c:crossAx val="1005039072"/>
        <c:crosses val="autoZero"/>
        <c:auto val="1"/>
        <c:lblAlgn val="ctr"/>
        <c:lblOffset val="100"/>
        <c:noMultiLvlLbl val="1"/>
      </c:catAx>
      <c:valAx>
        <c:axId val="1005039072"/>
        <c:scaling>
          <c:orientation val="minMax"/>
        </c:scaling>
        <c:delete val="0"/>
        <c:axPos val="l"/>
        <c:majorGridlines/>
        <c:numFmt formatCode="General" sourceLinked="1"/>
        <c:majorTickMark val="out"/>
        <c:minorTickMark val="none"/>
        <c:tickLblPos val="nextTo"/>
        <c:crossAx val="1007004064"/>
        <c:crosses val="autoZero"/>
        <c:crossBetween val="between"/>
      </c:valAx>
    </c:plotArea>
    <c:legend>
      <c:legendPos val="r"/>
      <c:layout>
        <c:manualLayout>
          <c:xMode val="edge"/>
          <c:yMode val="edge"/>
          <c:x val="0.655155216853286"/>
          <c:y val="0.478724846894138"/>
          <c:w val="0.323097022166893"/>
          <c:h val="0.139656605424322"/>
        </c:manualLayout>
      </c:layout>
      <c:overlay val="0"/>
    </c:legend>
    <c:plotVisOnly val="1"/>
    <c:dispBlanksAs val="gap"/>
    <c:showDLblsOverMax val="0"/>
  </c:chart>
  <c:printSettings>
    <c:headerFooter/>
    <c:pageMargins b="0.75" l="0.7" r="0.7" t="0.75" header="0.3" footer="0.3"/>
    <c:pageSetup/>
  </c:printSettings>
  <c:userShapes r:id="rId1"/>
</c:chartSpace>
</file>

<file path=xl/charts/chart9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Cost efficiency PIs: C11</a:t>
            </a:r>
            <a:endParaRPr lang="en-US">
              <a:effectLst/>
            </a:endParaRPr>
          </a:p>
        </c:rich>
      </c:tx>
      <c:layout>
        <c:manualLayout>
          <c:xMode val="edge"/>
          <c:yMode val="edge"/>
          <c:x val="0.156679245905932"/>
          <c:y val="0.0277777777777778"/>
        </c:manualLayout>
      </c:layout>
      <c:overlay val="0"/>
    </c:title>
    <c:autoTitleDeleted val="0"/>
    <c:plotArea>
      <c:layout/>
      <c:lineChart>
        <c:grouping val="standard"/>
        <c:varyColors val="0"/>
        <c:ser>
          <c:idx val="1"/>
          <c:order val="0"/>
          <c:tx>
            <c:v>Number of kms per speed violation occurences</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Safety!$AB$88:$AM$88</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925694768"/>
        <c:axId val="925667952"/>
      </c:lineChart>
      <c:catAx>
        <c:axId val="925694768"/>
        <c:scaling>
          <c:orientation val="minMax"/>
        </c:scaling>
        <c:delete val="0"/>
        <c:axPos val="b"/>
        <c:numFmt formatCode="General" sourceLinked="1"/>
        <c:majorTickMark val="out"/>
        <c:minorTickMark val="none"/>
        <c:tickLblPos val="nextTo"/>
        <c:crossAx val="925667952"/>
        <c:crosses val="autoZero"/>
        <c:auto val="1"/>
        <c:lblAlgn val="ctr"/>
        <c:lblOffset val="100"/>
        <c:noMultiLvlLbl val="1"/>
      </c:catAx>
      <c:valAx>
        <c:axId val="925667952"/>
        <c:scaling>
          <c:orientation val="minMax"/>
        </c:scaling>
        <c:delete val="0"/>
        <c:axPos val="l"/>
        <c:majorGridlines/>
        <c:numFmt formatCode="General" sourceLinked="1"/>
        <c:majorTickMark val="out"/>
        <c:minorTickMark val="none"/>
        <c:tickLblPos val="nextTo"/>
        <c:crossAx val="925694768"/>
        <c:crosses val="autoZero"/>
        <c:crossBetween val="between"/>
      </c:valAx>
    </c:plotArea>
    <c:legend>
      <c:legendPos val="r"/>
      <c:layout>
        <c:manualLayout>
          <c:xMode val="edge"/>
          <c:yMode val="edge"/>
          <c:x val="0.655155216853286"/>
          <c:y val="0.478724846894138"/>
          <c:w val="0.323096960991956"/>
          <c:h val="0.139656605424322"/>
        </c:manualLayout>
      </c:layout>
      <c:overlay val="0"/>
    </c:legend>
    <c:plotVisOnly val="1"/>
    <c:dispBlanksAs val="gap"/>
    <c:showDLblsOverMax val="0"/>
  </c:chart>
  <c:printSettings>
    <c:headerFooter/>
    <c:pageMargins b="0.75" l="0.7" r="0.7" t="0.75" header="0.3" footer="0.3"/>
    <c:pageSetup/>
  </c:printSettings>
  <c:userShapes r:id="rId1"/>
</c:chartSpace>
</file>

<file path=xl/charts/chart9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Cost efficiency PIs: C11</a:t>
            </a:r>
            <a:endParaRPr lang="en-US">
              <a:effectLst/>
            </a:endParaRPr>
          </a:p>
        </c:rich>
      </c:tx>
      <c:layout>
        <c:manualLayout>
          <c:xMode val="edge"/>
          <c:yMode val="edge"/>
          <c:x val="0.123327168769428"/>
          <c:y val="0.0324074074074074"/>
        </c:manualLayout>
      </c:layout>
      <c:overlay val="0"/>
    </c:title>
    <c:autoTitleDeleted val="0"/>
    <c:plotArea>
      <c:layout/>
      <c:lineChart>
        <c:grouping val="standard"/>
        <c:varyColors val="0"/>
        <c:ser>
          <c:idx val="1"/>
          <c:order val="0"/>
          <c:tx>
            <c:v>Number of kms per speed violation occurences</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Safety!$AB$118:$AM$118</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06749888"/>
        <c:axId val="1011716112"/>
      </c:lineChart>
      <c:catAx>
        <c:axId val="1006749888"/>
        <c:scaling>
          <c:orientation val="minMax"/>
        </c:scaling>
        <c:delete val="0"/>
        <c:axPos val="b"/>
        <c:numFmt formatCode="General" sourceLinked="1"/>
        <c:majorTickMark val="out"/>
        <c:minorTickMark val="none"/>
        <c:tickLblPos val="nextTo"/>
        <c:crossAx val="1011716112"/>
        <c:crosses val="autoZero"/>
        <c:auto val="1"/>
        <c:lblAlgn val="ctr"/>
        <c:lblOffset val="100"/>
        <c:noMultiLvlLbl val="1"/>
      </c:catAx>
      <c:valAx>
        <c:axId val="1011716112"/>
        <c:scaling>
          <c:orientation val="minMax"/>
        </c:scaling>
        <c:delete val="0"/>
        <c:axPos val="l"/>
        <c:majorGridlines/>
        <c:numFmt formatCode="General" sourceLinked="1"/>
        <c:majorTickMark val="out"/>
        <c:minorTickMark val="none"/>
        <c:tickLblPos val="nextTo"/>
        <c:crossAx val="1006749888"/>
        <c:crosses val="autoZero"/>
        <c:crossBetween val="between"/>
      </c:valAx>
    </c:plotArea>
    <c:legend>
      <c:legendPos val="r"/>
      <c:layout>
        <c:manualLayout>
          <c:xMode val="edge"/>
          <c:yMode val="edge"/>
          <c:x val="0.655155216853286"/>
          <c:y val="0.478724846894138"/>
          <c:w val="0.323096960991956"/>
          <c:h val="0.139656605424322"/>
        </c:manualLayout>
      </c:layout>
      <c:overlay val="0"/>
    </c:legend>
    <c:plotVisOnly val="1"/>
    <c:dispBlanksAs val="gap"/>
    <c:showDLblsOverMax val="0"/>
  </c:chart>
  <c:printSettings>
    <c:headerFooter/>
    <c:pageMargins b="0.75" l="0.7" r="0.7" t="0.75" header="0.3" footer="0.3"/>
    <c:pageSetup/>
  </c:printSettings>
  <c:userShapes r:id="rId1"/>
</c:chartSpace>
</file>

<file path=xl/charts/chart9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Cost efficiency PIs: C15</a:t>
            </a:r>
            <a:endParaRPr lang="en-US">
              <a:effectLst/>
            </a:endParaRPr>
          </a:p>
        </c:rich>
      </c:tx>
      <c:layout>
        <c:manualLayout>
          <c:xMode val="edge"/>
          <c:yMode val="edge"/>
          <c:x val="0.130878000715027"/>
          <c:y val="0.0484088032685235"/>
        </c:manualLayout>
      </c:layout>
      <c:overlay val="0"/>
    </c:title>
    <c:autoTitleDeleted val="0"/>
    <c:plotArea>
      <c:layout/>
      <c:lineChart>
        <c:grouping val="standard"/>
        <c:varyColors val="0"/>
        <c:ser>
          <c:idx val="0"/>
          <c:order val="0"/>
          <c:tx>
            <c:v>Fatal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Safety!$AB$13:$AM$13</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Injury only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Safety!$AB$14:$AM$14</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v>Damage only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Safety!$AB$15:$AM$15</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964167328"/>
        <c:axId val="1017411552"/>
      </c:lineChart>
      <c:catAx>
        <c:axId val="964167328"/>
        <c:scaling>
          <c:orientation val="minMax"/>
        </c:scaling>
        <c:delete val="0"/>
        <c:axPos val="b"/>
        <c:numFmt formatCode="General" sourceLinked="1"/>
        <c:majorTickMark val="out"/>
        <c:minorTickMark val="none"/>
        <c:tickLblPos val="nextTo"/>
        <c:crossAx val="1017411552"/>
        <c:crosses val="autoZero"/>
        <c:auto val="1"/>
        <c:lblAlgn val="ctr"/>
        <c:lblOffset val="100"/>
        <c:noMultiLvlLbl val="1"/>
      </c:catAx>
      <c:valAx>
        <c:axId val="1017411552"/>
        <c:scaling>
          <c:orientation val="minMax"/>
        </c:scaling>
        <c:delete val="0"/>
        <c:axPos val="l"/>
        <c:majorGridlines/>
        <c:numFmt formatCode="General" sourceLinked="1"/>
        <c:majorTickMark val="out"/>
        <c:minorTickMark val="none"/>
        <c:tickLblPos val="nextTo"/>
        <c:crossAx val="964167328"/>
        <c:crosses val="autoZero"/>
        <c:crossBetween val="between"/>
      </c:valAx>
    </c:plotArea>
    <c:legend>
      <c:legendPos val="r"/>
      <c:layout>
        <c:manualLayout>
          <c:xMode val="edge"/>
          <c:yMode val="edge"/>
          <c:x val="0.662305013350201"/>
          <c:y val="0.435906605424322"/>
          <c:w val="0.332413994656918"/>
          <c:h val="0.418969816272966"/>
        </c:manualLayout>
      </c:layout>
      <c:overlay val="0"/>
    </c:legend>
    <c:plotVisOnly val="1"/>
    <c:dispBlanksAs val="gap"/>
    <c:showDLblsOverMax val="0"/>
  </c:chart>
  <c:printSettings>
    <c:headerFooter/>
    <c:pageMargins b="0.75" l="0.7" r="0.7" t="0.75" header="0.3" footer="0.3"/>
    <c:pageSetup/>
  </c:printSettings>
  <c:userShapes r:id="rId1"/>
</c:chartSpace>
</file>

<file path=xl/charts/chart9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Cost efficiency PIs: C15</a:t>
            </a:r>
            <a:endParaRPr lang="en-US">
              <a:effectLst/>
            </a:endParaRPr>
          </a:p>
        </c:rich>
      </c:tx>
      <c:layout>
        <c:manualLayout>
          <c:xMode val="edge"/>
          <c:yMode val="edge"/>
          <c:x val="0.130878000715027"/>
          <c:y val="0.0484088032685235"/>
        </c:manualLayout>
      </c:layout>
      <c:overlay val="0"/>
    </c:title>
    <c:autoTitleDeleted val="0"/>
    <c:plotArea>
      <c:layout/>
      <c:lineChart>
        <c:grouping val="standard"/>
        <c:varyColors val="0"/>
        <c:ser>
          <c:idx val="0"/>
          <c:order val="0"/>
          <c:tx>
            <c:v>Fatal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Safety!$AB$43:$AM$43</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1"/>
          <c:order val="1"/>
          <c:tx>
            <c:v>Injury only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Safety!$AB$44:$AM$44</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ser>
          <c:idx val="2"/>
          <c:order val="2"/>
          <c:tx>
            <c:v>Damage only accidents per month</c:v>
          </c:tx>
          <c:marker>
            <c:symbol val="none"/>
          </c:marker>
          <c:cat>
            <c:strRef>
              <c:f>Safety!$AB$9:$AM$9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Safety!$AB$45:$AM$45</c:f>
              <c:numCache>
                <c:formatCode>General</c:formatCode>
                <c:ptCount val="12"/>
                <c:pt idx="0">
                  <c:v>0.0</c:v>
                </c:pt>
                <c:pt idx="1">
                  <c:v>0.0</c:v>
                </c:pt>
                <c:pt idx="2">
                  <c:v>0.0</c:v>
                </c:pt>
                <c:pt idx="3">
                  <c:v>0.0</c:v>
                </c:pt>
                <c:pt idx="4">
                  <c:v>0.0</c:v>
                </c:pt>
                <c:pt idx="5">
                  <c:v>0.0</c:v>
                </c:pt>
                <c:pt idx="6">
                  <c:v>0.0</c:v>
                </c:pt>
                <c:pt idx="7">
                  <c:v>0.0</c:v>
                </c:pt>
                <c:pt idx="8">
                  <c:v>0.0</c:v>
                </c:pt>
                <c:pt idx="9">
                  <c:v>0.0</c:v>
                </c:pt>
                <c:pt idx="10">
                  <c:v>0.0</c:v>
                </c:pt>
                <c:pt idx="11">
                  <c:v>0.0</c:v>
                </c:pt>
              </c:numCache>
            </c:numRef>
          </c:val>
          <c:smooth val="0"/>
        </c:ser>
        <c:dLbls>
          <c:showLegendKey val="0"/>
          <c:showVal val="0"/>
          <c:showCatName val="0"/>
          <c:showSerName val="0"/>
          <c:showPercent val="0"/>
          <c:showBubbleSize val="0"/>
        </c:dLbls>
        <c:smooth val="0"/>
        <c:axId val="1039117776"/>
        <c:axId val="1039121952"/>
      </c:lineChart>
      <c:catAx>
        <c:axId val="1039117776"/>
        <c:scaling>
          <c:orientation val="minMax"/>
        </c:scaling>
        <c:delete val="0"/>
        <c:axPos val="b"/>
        <c:numFmt formatCode="General" sourceLinked="1"/>
        <c:majorTickMark val="out"/>
        <c:minorTickMark val="none"/>
        <c:tickLblPos val="nextTo"/>
        <c:crossAx val="1039121952"/>
        <c:crosses val="autoZero"/>
        <c:auto val="1"/>
        <c:lblAlgn val="ctr"/>
        <c:lblOffset val="100"/>
        <c:noMultiLvlLbl val="1"/>
      </c:catAx>
      <c:valAx>
        <c:axId val="1039121952"/>
        <c:scaling>
          <c:orientation val="minMax"/>
        </c:scaling>
        <c:delete val="0"/>
        <c:axPos val="l"/>
        <c:majorGridlines/>
        <c:numFmt formatCode="General" sourceLinked="1"/>
        <c:majorTickMark val="out"/>
        <c:minorTickMark val="none"/>
        <c:tickLblPos val="nextTo"/>
        <c:crossAx val="1039117776"/>
        <c:crosses val="autoZero"/>
        <c:crossBetween val="between"/>
      </c:valAx>
    </c:plotArea>
    <c:legend>
      <c:legendPos val="r"/>
      <c:layout>
        <c:manualLayout>
          <c:xMode val="edge"/>
          <c:yMode val="edge"/>
          <c:x val="0.662304909991061"/>
          <c:y val="0.449795494313211"/>
          <c:w val="0.332350404892999"/>
          <c:h val="0.418969816272966"/>
        </c:manualLayout>
      </c:layout>
      <c:overlay val="0"/>
    </c:legend>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0" Type="http://schemas.openxmlformats.org/officeDocument/2006/relationships/chart" Target="../charts/chart20.xml"/><Relationship Id="rId21" Type="http://schemas.openxmlformats.org/officeDocument/2006/relationships/chart" Target="../charts/chart21.xml"/><Relationship Id="rId22" Type="http://schemas.openxmlformats.org/officeDocument/2006/relationships/chart" Target="../charts/chart22.xml"/><Relationship Id="rId23" Type="http://schemas.openxmlformats.org/officeDocument/2006/relationships/chart" Target="../charts/chart23.xml"/><Relationship Id="rId24" Type="http://schemas.openxmlformats.org/officeDocument/2006/relationships/chart" Target="../charts/chart24.xml"/><Relationship Id="rId25" Type="http://schemas.openxmlformats.org/officeDocument/2006/relationships/chart" Target="../charts/chart25.xml"/><Relationship Id="rId26" Type="http://schemas.openxmlformats.org/officeDocument/2006/relationships/chart" Target="../charts/chart26.xml"/><Relationship Id="rId27" Type="http://schemas.openxmlformats.org/officeDocument/2006/relationships/chart" Target="../charts/chart27.xml"/><Relationship Id="rId28" Type="http://schemas.openxmlformats.org/officeDocument/2006/relationships/chart" Target="../charts/chart28.xml"/><Relationship Id="rId29" Type="http://schemas.openxmlformats.org/officeDocument/2006/relationships/chart" Target="../charts/chart29.xml"/><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30" Type="http://schemas.openxmlformats.org/officeDocument/2006/relationships/chart" Target="../charts/chart30.xml"/><Relationship Id="rId31" Type="http://schemas.openxmlformats.org/officeDocument/2006/relationships/chart" Target="../charts/chart31.xml"/><Relationship Id="rId32" Type="http://schemas.openxmlformats.org/officeDocument/2006/relationships/chart" Target="../charts/chart32.xml"/><Relationship Id="rId9" Type="http://schemas.openxmlformats.org/officeDocument/2006/relationships/chart" Target="../charts/chart9.xml"/><Relationship Id="rId6" Type="http://schemas.openxmlformats.org/officeDocument/2006/relationships/chart" Target="../charts/chart6.xml"/><Relationship Id="rId7" Type="http://schemas.openxmlformats.org/officeDocument/2006/relationships/chart" Target="../charts/chart7.xml"/><Relationship Id="rId8" Type="http://schemas.openxmlformats.org/officeDocument/2006/relationships/chart" Target="../charts/chart8.xml"/><Relationship Id="rId33" Type="http://schemas.openxmlformats.org/officeDocument/2006/relationships/chart" Target="../charts/chart33.xml"/><Relationship Id="rId34" Type="http://schemas.openxmlformats.org/officeDocument/2006/relationships/chart" Target="../charts/chart34.xml"/><Relationship Id="rId35" Type="http://schemas.openxmlformats.org/officeDocument/2006/relationships/chart" Target="../charts/chart35.xml"/><Relationship Id="rId36" Type="http://schemas.openxmlformats.org/officeDocument/2006/relationships/chart" Target="../charts/chart36.xml"/><Relationship Id="rId10" Type="http://schemas.openxmlformats.org/officeDocument/2006/relationships/chart" Target="../charts/chart10.xml"/><Relationship Id="rId11" Type="http://schemas.openxmlformats.org/officeDocument/2006/relationships/chart" Target="../charts/chart11.xml"/><Relationship Id="rId12" Type="http://schemas.openxmlformats.org/officeDocument/2006/relationships/chart" Target="../charts/chart12.xml"/><Relationship Id="rId13" Type="http://schemas.openxmlformats.org/officeDocument/2006/relationships/chart" Target="../charts/chart13.xml"/><Relationship Id="rId14" Type="http://schemas.openxmlformats.org/officeDocument/2006/relationships/chart" Target="../charts/chart14.xml"/><Relationship Id="rId15" Type="http://schemas.openxmlformats.org/officeDocument/2006/relationships/chart" Target="../charts/chart15.xml"/><Relationship Id="rId16" Type="http://schemas.openxmlformats.org/officeDocument/2006/relationships/chart" Target="../charts/chart16.xml"/><Relationship Id="rId17" Type="http://schemas.openxmlformats.org/officeDocument/2006/relationships/chart" Target="../charts/chart17.xml"/><Relationship Id="rId18" Type="http://schemas.openxmlformats.org/officeDocument/2006/relationships/chart" Target="../charts/chart18.xml"/><Relationship Id="rId19" Type="http://schemas.openxmlformats.org/officeDocument/2006/relationships/chart" Target="../charts/chart19.xml"/><Relationship Id="rId37" Type="http://schemas.openxmlformats.org/officeDocument/2006/relationships/chart" Target="../charts/chart37.xml"/><Relationship Id="rId38" Type="http://schemas.openxmlformats.org/officeDocument/2006/relationships/chart" Target="../charts/chart38.xml"/><Relationship Id="rId39" Type="http://schemas.openxmlformats.org/officeDocument/2006/relationships/chart" Target="../charts/chart39.xml"/><Relationship Id="rId40" Type="http://schemas.openxmlformats.org/officeDocument/2006/relationships/chart" Target="../charts/chart40.xml"/><Relationship Id="rId41" Type="http://schemas.openxmlformats.org/officeDocument/2006/relationships/chart" Target="../charts/chart41.xml"/><Relationship Id="rId42" Type="http://schemas.openxmlformats.org/officeDocument/2006/relationships/chart" Target="../charts/chart42.xml"/></Relationships>
</file>

<file path=xl/drawings/_rels/drawing116.xml.rels><?xml version="1.0" encoding="UTF-8" standalone="yes"?>
<Relationships xmlns="http://schemas.openxmlformats.org/package/2006/relationships"><Relationship Id="rId11" Type="http://schemas.openxmlformats.org/officeDocument/2006/relationships/chart" Target="../charts/chart124.xml"/><Relationship Id="rId12" Type="http://schemas.openxmlformats.org/officeDocument/2006/relationships/chart" Target="../charts/chart125.xml"/><Relationship Id="rId13" Type="http://schemas.openxmlformats.org/officeDocument/2006/relationships/chart" Target="../charts/chart126.xml"/><Relationship Id="rId14" Type="http://schemas.openxmlformats.org/officeDocument/2006/relationships/chart" Target="../charts/chart127.xml"/><Relationship Id="rId15" Type="http://schemas.openxmlformats.org/officeDocument/2006/relationships/chart" Target="../charts/chart128.xml"/><Relationship Id="rId16" Type="http://schemas.openxmlformats.org/officeDocument/2006/relationships/chart" Target="../charts/chart129.xml"/><Relationship Id="rId17" Type="http://schemas.openxmlformats.org/officeDocument/2006/relationships/chart" Target="../charts/chart130.xml"/><Relationship Id="rId1" Type="http://schemas.openxmlformats.org/officeDocument/2006/relationships/chart" Target="../charts/chart114.xml"/><Relationship Id="rId2" Type="http://schemas.openxmlformats.org/officeDocument/2006/relationships/chart" Target="../charts/chart115.xml"/><Relationship Id="rId3" Type="http://schemas.openxmlformats.org/officeDocument/2006/relationships/chart" Target="../charts/chart116.xml"/><Relationship Id="rId4" Type="http://schemas.openxmlformats.org/officeDocument/2006/relationships/chart" Target="../charts/chart117.xml"/><Relationship Id="rId5" Type="http://schemas.openxmlformats.org/officeDocument/2006/relationships/chart" Target="../charts/chart118.xml"/><Relationship Id="rId6" Type="http://schemas.openxmlformats.org/officeDocument/2006/relationships/chart" Target="../charts/chart119.xml"/><Relationship Id="rId7" Type="http://schemas.openxmlformats.org/officeDocument/2006/relationships/chart" Target="../charts/chart120.xml"/><Relationship Id="rId8" Type="http://schemas.openxmlformats.org/officeDocument/2006/relationships/chart" Target="../charts/chart121.xml"/><Relationship Id="rId9" Type="http://schemas.openxmlformats.org/officeDocument/2006/relationships/chart" Target="../charts/chart122.xml"/><Relationship Id="rId10" Type="http://schemas.openxmlformats.org/officeDocument/2006/relationships/chart" Target="../charts/chart123.xml"/></Relationships>
</file>

<file path=xl/drawings/_rels/drawing44.xml.rels><?xml version="1.0" encoding="UTF-8" standalone="yes"?>
<Relationships xmlns="http://schemas.openxmlformats.org/package/2006/relationships"><Relationship Id="rId9" Type="http://schemas.openxmlformats.org/officeDocument/2006/relationships/chart" Target="../charts/chart51.xml"/><Relationship Id="rId20" Type="http://schemas.openxmlformats.org/officeDocument/2006/relationships/chart" Target="../charts/chart62.xml"/><Relationship Id="rId21" Type="http://schemas.openxmlformats.org/officeDocument/2006/relationships/chart" Target="../charts/chart63.xml"/><Relationship Id="rId22" Type="http://schemas.openxmlformats.org/officeDocument/2006/relationships/chart" Target="../charts/chart64.xml"/><Relationship Id="rId23" Type="http://schemas.openxmlformats.org/officeDocument/2006/relationships/chart" Target="../charts/chart65.xml"/><Relationship Id="rId24" Type="http://schemas.openxmlformats.org/officeDocument/2006/relationships/chart" Target="../charts/chart66.xml"/><Relationship Id="rId25" Type="http://schemas.openxmlformats.org/officeDocument/2006/relationships/chart" Target="../charts/chart67.xml"/><Relationship Id="rId26" Type="http://schemas.openxmlformats.org/officeDocument/2006/relationships/chart" Target="../charts/chart68.xml"/><Relationship Id="rId27" Type="http://schemas.openxmlformats.org/officeDocument/2006/relationships/chart" Target="../charts/chart69.xml"/><Relationship Id="rId10" Type="http://schemas.openxmlformats.org/officeDocument/2006/relationships/chart" Target="../charts/chart52.xml"/><Relationship Id="rId11" Type="http://schemas.openxmlformats.org/officeDocument/2006/relationships/chart" Target="../charts/chart53.xml"/><Relationship Id="rId12" Type="http://schemas.openxmlformats.org/officeDocument/2006/relationships/chart" Target="../charts/chart54.xml"/><Relationship Id="rId13" Type="http://schemas.openxmlformats.org/officeDocument/2006/relationships/chart" Target="../charts/chart55.xml"/><Relationship Id="rId14" Type="http://schemas.openxmlformats.org/officeDocument/2006/relationships/chart" Target="../charts/chart56.xml"/><Relationship Id="rId15" Type="http://schemas.openxmlformats.org/officeDocument/2006/relationships/chart" Target="../charts/chart57.xml"/><Relationship Id="rId16" Type="http://schemas.openxmlformats.org/officeDocument/2006/relationships/chart" Target="../charts/chart58.xml"/><Relationship Id="rId17" Type="http://schemas.openxmlformats.org/officeDocument/2006/relationships/chart" Target="../charts/chart59.xml"/><Relationship Id="rId18" Type="http://schemas.openxmlformats.org/officeDocument/2006/relationships/chart" Target="../charts/chart60.xml"/><Relationship Id="rId19" Type="http://schemas.openxmlformats.org/officeDocument/2006/relationships/chart" Target="../charts/chart61.xml"/><Relationship Id="rId1" Type="http://schemas.openxmlformats.org/officeDocument/2006/relationships/chart" Target="../charts/chart43.xml"/><Relationship Id="rId2" Type="http://schemas.openxmlformats.org/officeDocument/2006/relationships/chart" Target="../charts/chart44.xml"/><Relationship Id="rId3" Type="http://schemas.openxmlformats.org/officeDocument/2006/relationships/chart" Target="../charts/chart45.xml"/><Relationship Id="rId4" Type="http://schemas.openxmlformats.org/officeDocument/2006/relationships/chart" Target="../charts/chart46.xml"/><Relationship Id="rId5" Type="http://schemas.openxmlformats.org/officeDocument/2006/relationships/chart" Target="../charts/chart47.xml"/><Relationship Id="rId6" Type="http://schemas.openxmlformats.org/officeDocument/2006/relationships/chart" Target="../charts/chart48.xml"/><Relationship Id="rId7" Type="http://schemas.openxmlformats.org/officeDocument/2006/relationships/chart" Target="../charts/chart49.xml"/><Relationship Id="rId8" Type="http://schemas.openxmlformats.org/officeDocument/2006/relationships/chart" Target="../charts/chart50.xml"/></Relationships>
</file>

<file path=xl/drawings/_rels/drawing72.xml.rels><?xml version="1.0" encoding="UTF-8" standalone="yes"?>
<Relationships xmlns="http://schemas.openxmlformats.org/package/2006/relationships"><Relationship Id="rId20" Type="http://schemas.openxmlformats.org/officeDocument/2006/relationships/chart" Target="../charts/chart89.xml"/><Relationship Id="rId21" Type="http://schemas.openxmlformats.org/officeDocument/2006/relationships/chart" Target="../charts/chart90.xml"/><Relationship Id="rId22" Type="http://schemas.openxmlformats.org/officeDocument/2006/relationships/chart" Target="../charts/chart91.xml"/><Relationship Id="rId23" Type="http://schemas.openxmlformats.org/officeDocument/2006/relationships/chart" Target="../charts/chart92.xml"/><Relationship Id="rId24" Type="http://schemas.openxmlformats.org/officeDocument/2006/relationships/chart" Target="../charts/chart93.xml"/><Relationship Id="rId25" Type="http://schemas.openxmlformats.org/officeDocument/2006/relationships/chart" Target="../charts/chart94.xml"/><Relationship Id="rId26" Type="http://schemas.openxmlformats.org/officeDocument/2006/relationships/chart" Target="../charts/chart95.xml"/><Relationship Id="rId27" Type="http://schemas.openxmlformats.org/officeDocument/2006/relationships/chart" Target="../charts/chart96.xml"/><Relationship Id="rId28" Type="http://schemas.openxmlformats.org/officeDocument/2006/relationships/chart" Target="../charts/chart97.xml"/><Relationship Id="rId29" Type="http://schemas.openxmlformats.org/officeDocument/2006/relationships/chart" Target="../charts/chart98.xml"/><Relationship Id="rId1" Type="http://schemas.openxmlformats.org/officeDocument/2006/relationships/chart" Target="../charts/chart70.xml"/><Relationship Id="rId2" Type="http://schemas.openxmlformats.org/officeDocument/2006/relationships/chart" Target="../charts/chart71.xml"/><Relationship Id="rId3" Type="http://schemas.openxmlformats.org/officeDocument/2006/relationships/chart" Target="../charts/chart72.xml"/><Relationship Id="rId4" Type="http://schemas.openxmlformats.org/officeDocument/2006/relationships/chart" Target="../charts/chart73.xml"/><Relationship Id="rId5" Type="http://schemas.openxmlformats.org/officeDocument/2006/relationships/chart" Target="../charts/chart74.xml"/><Relationship Id="rId30" Type="http://schemas.openxmlformats.org/officeDocument/2006/relationships/chart" Target="../charts/chart99.xml"/><Relationship Id="rId31" Type="http://schemas.openxmlformats.org/officeDocument/2006/relationships/chart" Target="../charts/chart100.xml"/><Relationship Id="rId32" Type="http://schemas.openxmlformats.org/officeDocument/2006/relationships/chart" Target="../charts/chart101.xml"/><Relationship Id="rId9" Type="http://schemas.openxmlformats.org/officeDocument/2006/relationships/chart" Target="../charts/chart78.xml"/><Relationship Id="rId6" Type="http://schemas.openxmlformats.org/officeDocument/2006/relationships/chart" Target="../charts/chart75.xml"/><Relationship Id="rId7" Type="http://schemas.openxmlformats.org/officeDocument/2006/relationships/chart" Target="../charts/chart76.xml"/><Relationship Id="rId8" Type="http://schemas.openxmlformats.org/officeDocument/2006/relationships/chart" Target="../charts/chart77.xml"/><Relationship Id="rId33" Type="http://schemas.openxmlformats.org/officeDocument/2006/relationships/chart" Target="../charts/chart102.xml"/><Relationship Id="rId34" Type="http://schemas.openxmlformats.org/officeDocument/2006/relationships/chart" Target="../charts/chart103.xml"/><Relationship Id="rId35" Type="http://schemas.openxmlformats.org/officeDocument/2006/relationships/chart" Target="../charts/chart104.xml"/><Relationship Id="rId36" Type="http://schemas.openxmlformats.org/officeDocument/2006/relationships/chart" Target="../charts/chart105.xml"/><Relationship Id="rId10" Type="http://schemas.openxmlformats.org/officeDocument/2006/relationships/chart" Target="../charts/chart79.xml"/><Relationship Id="rId11" Type="http://schemas.openxmlformats.org/officeDocument/2006/relationships/chart" Target="../charts/chart80.xml"/><Relationship Id="rId12" Type="http://schemas.openxmlformats.org/officeDocument/2006/relationships/chart" Target="../charts/chart81.xml"/><Relationship Id="rId13" Type="http://schemas.openxmlformats.org/officeDocument/2006/relationships/chart" Target="../charts/chart82.xml"/><Relationship Id="rId14" Type="http://schemas.openxmlformats.org/officeDocument/2006/relationships/chart" Target="../charts/chart83.xml"/><Relationship Id="rId15" Type="http://schemas.openxmlformats.org/officeDocument/2006/relationships/chart" Target="../charts/chart84.xml"/><Relationship Id="rId16" Type="http://schemas.openxmlformats.org/officeDocument/2006/relationships/chart" Target="../charts/chart85.xml"/><Relationship Id="rId17" Type="http://schemas.openxmlformats.org/officeDocument/2006/relationships/chart" Target="../charts/chart86.xml"/><Relationship Id="rId18" Type="http://schemas.openxmlformats.org/officeDocument/2006/relationships/chart" Target="../charts/chart87.xml"/><Relationship Id="rId19" Type="http://schemas.openxmlformats.org/officeDocument/2006/relationships/chart" Target="../charts/chart88.xml"/><Relationship Id="rId37" Type="http://schemas.openxmlformats.org/officeDocument/2006/relationships/chart" Target="../charts/chart106.xml"/><Relationship Id="rId38" Type="http://schemas.openxmlformats.org/officeDocument/2006/relationships/chart" Target="../charts/chart107.xml"/><Relationship Id="rId39" Type="http://schemas.openxmlformats.org/officeDocument/2006/relationships/chart" Target="../charts/chart108.xml"/><Relationship Id="rId40" Type="http://schemas.openxmlformats.org/officeDocument/2006/relationships/chart" Target="../charts/chart109.xml"/><Relationship Id="rId41" Type="http://schemas.openxmlformats.org/officeDocument/2006/relationships/chart" Target="../charts/chart110.xml"/><Relationship Id="rId42" Type="http://schemas.openxmlformats.org/officeDocument/2006/relationships/chart" Target="../charts/chart111.xml"/><Relationship Id="rId43" Type="http://schemas.openxmlformats.org/officeDocument/2006/relationships/chart" Target="../charts/chart112.xml"/><Relationship Id="rId44" Type="http://schemas.openxmlformats.org/officeDocument/2006/relationships/chart" Target="../charts/chart113.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116073</xdr:rowOff>
    </xdr:from>
    <xdr:to>
      <xdr:col>8</xdr:col>
      <xdr:colOff>441960</xdr:colOff>
      <xdr:row>16</xdr:row>
      <xdr:rowOff>1773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34</xdr:row>
      <xdr:rowOff>39379</xdr:rowOff>
    </xdr:from>
    <xdr:to>
      <xdr:col>8</xdr:col>
      <xdr:colOff>441960</xdr:colOff>
      <xdr:row>48</xdr:row>
      <xdr:rowOff>115579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50</xdr:row>
      <xdr:rowOff>175657</xdr:rowOff>
    </xdr:from>
    <xdr:to>
      <xdr:col>8</xdr:col>
      <xdr:colOff>441960</xdr:colOff>
      <xdr:row>65</xdr:row>
      <xdr:rowOff>61357</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67</xdr:row>
      <xdr:rowOff>81747</xdr:rowOff>
    </xdr:from>
    <xdr:to>
      <xdr:col>8</xdr:col>
      <xdr:colOff>441960</xdr:colOff>
      <xdr:row>81</xdr:row>
      <xdr:rowOff>157947</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83</xdr:row>
      <xdr:rowOff>178338</xdr:rowOff>
    </xdr:from>
    <xdr:to>
      <xdr:col>8</xdr:col>
      <xdr:colOff>441960</xdr:colOff>
      <xdr:row>98</xdr:row>
      <xdr:rowOff>64038</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101</xdr:row>
      <xdr:rowOff>28866</xdr:rowOff>
    </xdr:from>
    <xdr:to>
      <xdr:col>8</xdr:col>
      <xdr:colOff>441960</xdr:colOff>
      <xdr:row>115</xdr:row>
      <xdr:rowOff>105066</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117</xdr:row>
      <xdr:rowOff>133394</xdr:rowOff>
    </xdr:from>
    <xdr:to>
      <xdr:col>8</xdr:col>
      <xdr:colOff>441960</xdr:colOff>
      <xdr:row>132</xdr:row>
      <xdr:rowOff>19094</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134</xdr:row>
      <xdr:rowOff>47422</xdr:rowOff>
    </xdr:from>
    <xdr:to>
      <xdr:col>8</xdr:col>
      <xdr:colOff>441960</xdr:colOff>
      <xdr:row>148</xdr:row>
      <xdr:rowOff>123622</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150</xdr:row>
      <xdr:rowOff>120197</xdr:rowOff>
    </xdr:from>
    <xdr:to>
      <xdr:col>8</xdr:col>
      <xdr:colOff>441960</xdr:colOff>
      <xdr:row>165</xdr:row>
      <xdr:rowOff>5897</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17</xdr:row>
      <xdr:rowOff>172976</xdr:rowOff>
    </xdr:from>
    <xdr:to>
      <xdr:col>8</xdr:col>
      <xdr:colOff>441960</xdr:colOff>
      <xdr:row>32</xdr:row>
      <xdr:rowOff>58676</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20488</xdr:colOff>
      <xdr:row>34</xdr:row>
      <xdr:rowOff>39379</xdr:rowOff>
    </xdr:from>
    <xdr:to>
      <xdr:col>17</xdr:col>
      <xdr:colOff>452923</xdr:colOff>
      <xdr:row>48</xdr:row>
      <xdr:rowOff>115579</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20488</xdr:colOff>
      <xdr:row>50</xdr:row>
      <xdr:rowOff>175657</xdr:rowOff>
    </xdr:from>
    <xdr:to>
      <xdr:col>17</xdr:col>
      <xdr:colOff>452923</xdr:colOff>
      <xdr:row>65</xdr:row>
      <xdr:rowOff>61357</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20488</xdr:colOff>
      <xdr:row>67</xdr:row>
      <xdr:rowOff>81747</xdr:rowOff>
    </xdr:from>
    <xdr:to>
      <xdr:col>17</xdr:col>
      <xdr:colOff>452923</xdr:colOff>
      <xdr:row>81</xdr:row>
      <xdr:rowOff>157947</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20488</xdr:colOff>
      <xdr:row>83</xdr:row>
      <xdr:rowOff>178338</xdr:rowOff>
    </xdr:from>
    <xdr:to>
      <xdr:col>17</xdr:col>
      <xdr:colOff>452923</xdr:colOff>
      <xdr:row>98</xdr:row>
      <xdr:rowOff>64038</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20488</xdr:colOff>
      <xdr:row>101</xdr:row>
      <xdr:rowOff>28866</xdr:rowOff>
    </xdr:from>
    <xdr:to>
      <xdr:col>17</xdr:col>
      <xdr:colOff>452923</xdr:colOff>
      <xdr:row>115</xdr:row>
      <xdr:rowOff>105066</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20488</xdr:colOff>
      <xdr:row>117</xdr:row>
      <xdr:rowOff>133394</xdr:rowOff>
    </xdr:from>
    <xdr:to>
      <xdr:col>17</xdr:col>
      <xdr:colOff>452923</xdr:colOff>
      <xdr:row>132</xdr:row>
      <xdr:rowOff>19094</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20488</xdr:colOff>
      <xdr:row>1</xdr:row>
      <xdr:rowOff>116073</xdr:rowOff>
    </xdr:from>
    <xdr:to>
      <xdr:col>17</xdr:col>
      <xdr:colOff>462448</xdr:colOff>
      <xdr:row>16</xdr:row>
      <xdr:rowOff>1773</xdr:rowOff>
    </xdr:to>
    <xdr:graphicFrame macro="">
      <xdr:nvGraphicFramePr>
        <xdr:cNvPr id="22"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20488</xdr:colOff>
      <xdr:row>17</xdr:row>
      <xdr:rowOff>172976</xdr:rowOff>
    </xdr:from>
    <xdr:to>
      <xdr:col>17</xdr:col>
      <xdr:colOff>452923</xdr:colOff>
      <xdr:row>32</xdr:row>
      <xdr:rowOff>58676</xdr:rowOff>
    </xdr:to>
    <xdr:graphicFrame macro="">
      <xdr:nvGraphicFramePr>
        <xdr:cNvPr id="23"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18</xdr:col>
      <xdr:colOff>40976</xdr:colOff>
      <xdr:row>34</xdr:row>
      <xdr:rowOff>39379</xdr:rowOff>
    </xdr:from>
    <xdr:to>
      <xdr:col>26</xdr:col>
      <xdr:colOff>473411</xdr:colOff>
      <xdr:row>48</xdr:row>
      <xdr:rowOff>115579</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18</xdr:col>
      <xdr:colOff>40976</xdr:colOff>
      <xdr:row>50</xdr:row>
      <xdr:rowOff>175657</xdr:rowOff>
    </xdr:from>
    <xdr:to>
      <xdr:col>26</xdr:col>
      <xdr:colOff>473411</xdr:colOff>
      <xdr:row>65</xdr:row>
      <xdr:rowOff>61357</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18</xdr:col>
      <xdr:colOff>40976</xdr:colOff>
      <xdr:row>67</xdr:row>
      <xdr:rowOff>81747</xdr:rowOff>
    </xdr:from>
    <xdr:to>
      <xdr:col>26</xdr:col>
      <xdr:colOff>473411</xdr:colOff>
      <xdr:row>81</xdr:row>
      <xdr:rowOff>157947</xdr:rowOff>
    </xdr:to>
    <xdr:graphicFrame macro="">
      <xdr:nvGraphicFramePr>
        <xdr:cNvPr id="26"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18</xdr:col>
      <xdr:colOff>40976</xdr:colOff>
      <xdr:row>83</xdr:row>
      <xdr:rowOff>178338</xdr:rowOff>
    </xdr:from>
    <xdr:to>
      <xdr:col>26</xdr:col>
      <xdr:colOff>473411</xdr:colOff>
      <xdr:row>98</xdr:row>
      <xdr:rowOff>64038</xdr:rowOff>
    </xdr:to>
    <xdr:graphicFrame macro="">
      <xdr:nvGraphicFramePr>
        <xdr:cNvPr id="27"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18</xdr:col>
      <xdr:colOff>40976</xdr:colOff>
      <xdr:row>101</xdr:row>
      <xdr:rowOff>28866</xdr:rowOff>
    </xdr:from>
    <xdr:to>
      <xdr:col>26</xdr:col>
      <xdr:colOff>473411</xdr:colOff>
      <xdr:row>115</xdr:row>
      <xdr:rowOff>105066</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18</xdr:col>
      <xdr:colOff>40976</xdr:colOff>
      <xdr:row>117</xdr:row>
      <xdr:rowOff>133394</xdr:rowOff>
    </xdr:from>
    <xdr:to>
      <xdr:col>26</xdr:col>
      <xdr:colOff>473411</xdr:colOff>
      <xdr:row>132</xdr:row>
      <xdr:rowOff>19094</xdr:rowOff>
    </xdr:to>
    <xdr:graphicFrame macro="">
      <xdr:nvGraphicFramePr>
        <xdr:cNvPr id="29"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18</xdr:col>
      <xdr:colOff>40976</xdr:colOff>
      <xdr:row>1</xdr:row>
      <xdr:rowOff>116073</xdr:rowOff>
    </xdr:from>
    <xdr:to>
      <xdr:col>26</xdr:col>
      <xdr:colOff>482936</xdr:colOff>
      <xdr:row>16</xdr:row>
      <xdr:rowOff>1773</xdr:rowOff>
    </xdr:to>
    <xdr:graphicFrame macro="">
      <xdr:nvGraphicFramePr>
        <xdr:cNvPr id="30"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18</xdr:col>
      <xdr:colOff>40976</xdr:colOff>
      <xdr:row>17</xdr:row>
      <xdr:rowOff>172976</xdr:rowOff>
    </xdr:from>
    <xdr:to>
      <xdr:col>26</xdr:col>
      <xdr:colOff>473411</xdr:colOff>
      <xdr:row>32</xdr:row>
      <xdr:rowOff>58676</xdr:rowOff>
    </xdr:to>
    <xdr:graphicFrame macro="">
      <xdr:nvGraphicFramePr>
        <xdr:cNvPr id="31" name="Chart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27</xdr:col>
      <xdr:colOff>61464</xdr:colOff>
      <xdr:row>34</xdr:row>
      <xdr:rowOff>39379</xdr:rowOff>
    </xdr:from>
    <xdr:to>
      <xdr:col>35</xdr:col>
      <xdr:colOff>493899</xdr:colOff>
      <xdr:row>48</xdr:row>
      <xdr:rowOff>115579</xdr:rowOff>
    </xdr:to>
    <xdr:graphicFrame macro="">
      <xdr:nvGraphicFramePr>
        <xdr:cNvPr id="32"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27</xdr:col>
      <xdr:colOff>61464</xdr:colOff>
      <xdr:row>50</xdr:row>
      <xdr:rowOff>175657</xdr:rowOff>
    </xdr:from>
    <xdr:to>
      <xdr:col>35</xdr:col>
      <xdr:colOff>493899</xdr:colOff>
      <xdr:row>65</xdr:row>
      <xdr:rowOff>61357</xdr:rowOff>
    </xdr:to>
    <xdr:graphicFrame macro="">
      <xdr:nvGraphicFramePr>
        <xdr:cNvPr id="33" name="Chart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27</xdr:col>
      <xdr:colOff>61464</xdr:colOff>
      <xdr:row>67</xdr:row>
      <xdr:rowOff>81747</xdr:rowOff>
    </xdr:from>
    <xdr:to>
      <xdr:col>35</xdr:col>
      <xdr:colOff>493899</xdr:colOff>
      <xdr:row>81</xdr:row>
      <xdr:rowOff>157947</xdr:rowOff>
    </xdr:to>
    <xdr:graphicFrame macro="">
      <xdr:nvGraphicFramePr>
        <xdr:cNvPr id="34"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27</xdr:col>
      <xdr:colOff>61464</xdr:colOff>
      <xdr:row>83</xdr:row>
      <xdr:rowOff>178338</xdr:rowOff>
    </xdr:from>
    <xdr:to>
      <xdr:col>35</xdr:col>
      <xdr:colOff>493899</xdr:colOff>
      <xdr:row>98</xdr:row>
      <xdr:rowOff>64038</xdr:rowOff>
    </xdr:to>
    <xdr:graphicFrame macro="">
      <xdr:nvGraphicFramePr>
        <xdr:cNvPr id="35" name="Chart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27</xdr:col>
      <xdr:colOff>61464</xdr:colOff>
      <xdr:row>101</xdr:row>
      <xdr:rowOff>28866</xdr:rowOff>
    </xdr:from>
    <xdr:to>
      <xdr:col>35</xdr:col>
      <xdr:colOff>493899</xdr:colOff>
      <xdr:row>115</xdr:row>
      <xdr:rowOff>105066</xdr:rowOff>
    </xdr:to>
    <xdr:graphicFrame macro="">
      <xdr:nvGraphicFramePr>
        <xdr:cNvPr id="36"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27</xdr:col>
      <xdr:colOff>61464</xdr:colOff>
      <xdr:row>117</xdr:row>
      <xdr:rowOff>133394</xdr:rowOff>
    </xdr:from>
    <xdr:to>
      <xdr:col>35</xdr:col>
      <xdr:colOff>493899</xdr:colOff>
      <xdr:row>132</xdr:row>
      <xdr:rowOff>19094</xdr:rowOff>
    </xdr:to>
    <xdr:graphicFrame macro="">
      <xdr:nvGraphicFramePr>
        <xdr:cNvPr id="37" name="Chart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27</xdr:col>
      <xdr:colOff>61464</xdr:colOff>
      <xdr:row>1</xdr:row>
      <xdr:rowOff>116073</xdr:rowOff>
    </xdr:from>
    <xdr:to>
      <xdr:col>35</xdr:col>
      <xdr:colOff>503424</xdr:colOff>
      <xdr:row>16</xdr:row>
      <xdr:rowOff>1773</xdr:rowOff>
    </xdr:to>
    <xdr:graphicFrame macro="">
      <xdr:nvGraphicFramePr>
        <xdr:cNvPr id="38"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27</xdr:col>
      <xdr:colOff>61464</xdr:colOff>
      <xdr:row>17</xdr:row>
      <xdr:rowOff>172976</xdr:rowOff>
    </xdr:from>
    <xdr:to>
      <xdr:col>35</xdr:col>
      <xdr:colOff>493899</xdr:colOff>
      <xdr:row>32</xdr:row>
      <xdr:rowOff>58676</xdr:rowOff>
    </xdr:to>
    <xdr:graphicFrame macro="">
      <xdr:nvGraphicFramePr>
        <xdr:cNvPr id="39"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36</xdr:col>
      <xdr:colOff>81953</xdr:colOff>
      <xdr:row>34</xdr:row>
      <xdr:rowOff>39379</xdr:rowOff>
    </xdr:from>
    <xdr:to>
      <xdr:col>44</xdr:col>
      <xdr:colOff>514388</xdr:colOff>
      <xdr:row>48</xdr:row>
      <xdr:rowOff>115579</xdr:rowOff>
    </xdr:to>
    <xdr:graphicFrame macro="">
      <xdr:nvGraphicFramePr>
        <xdr:cNvPr id="40"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36</xdr:col>
      <xdr:colOff>81953</xdr:colOff>
      <xdr:row>50</xdr:row>
      <xdr:rowOff>175657</xdr:rowOff>
    </xdr:from>
    <xdr:to>
      <xdr:col>44</xdr:col>
      <xdr:colOff>514388</xdr:colOff>
      <xdr:row>65</xdr:row>
      <xdr:rowOff>61357</xdr:rowOff>
    </xdr:to>
    <xdr:graphicFrame macro="">
      <xdr:nvGraphicFramePr>
        <xdr:cNvPr id="41"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36</xdr:col>
      <xdr:colOff>81953</xdr:colOff>
      <xdr:row>67</xdr:row>
      <xdr:rowOff>81747</xdr:rowOff>
    </xdr:from>
    <xdr:to>
      <xdr:col>44</xdr:col>
      <xdr:colOff>514388</xdr:colOff>
      <xdr:row>81</xdr:row>
      <xdr:rowOff>157947</xdr:rowOff>
    </xdr:to>
    <xdr:graphicFrame macro="">
      <xdr:nvGraphicFramePr>
        <xdr:cNvPr id="42"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36</xdr:col>
      <xdr:colOff>81953</xdr:colOff>
      <xdr:row>83</xdr:row>
      <xdr:rowOff>178338</xdr:rowOff>
    </xdr:from>
    <xdr:to>
      <xdr:col>44</xdr:col>
      <xdr:colOff>514388</xdr:colOff>
      <xdr:row>98</xdr:row>
      <xdr:rowOff>64038</xdr:rowOff>
    </xdr:to>
    <xdr:graphicFrame macro="">
      <xdr:nvGraphicFramePr>
        <xdr:cNvPr id="43"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36</xdr:col>
      <xdr:colOff>81953</xdr:colOff>
      <xdr:row>101</xdr:row>
      <xdr:rowOff>28866</xdr:rowOff>
    </xdr:from>
    <xdr:to>
      <xdr:col>44</xdr:col>
      <xdr:colOff>514388</xdr:colOff>
      <xdr:row>115</xdr:row>
      <xdr:rowOff>105066</xdr:rowOff>
    </xdr:to>
    <xdr:graphicFrame macro="">
      <xdr:nvGraphicFramePr>
        <xdr:cNvPr id="44"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36</xdr:col>
      <xdr:colOff>81953</xdr:colOff>
      <xdr:row>117</xdr:row>
      <xdr:rowOff>133394</xdr:rowOff>
    </xdr:from>
    <xdr:to>
      <xdr:col>44</xdr:col>
      <xdr:colOff>514388</xdr:colOff>
      <xdr:row>132</xdr:row>
      <xdr:rowOff>19094</xdr:rowOff>
    </xdr:to>
    <xdr:graphicFrame macro="">
      <xdr:nvGraphicFramePr>
        <xdr:cNvPr id="45" name="Chart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36</xdr:col>
      <xdr:colOff>81953</xdr:colOff>
      <xdr:row>1</xdr:row>
      <xdr:rowOff>116073</xdr:rowOff>
    </xdr:from>
    <xdr:to>
      <xdr:col>44</xdr:col>
      <xdr:colOff>523913</xdr:colOff>
      <xdr:row>16</xdr:row>
      <xdr:rowOff>1773</xdr:rowOff>
    </xdr:to>
    <xdr:graphicFrame macro="">
      <xdr:nvGraphicFramePr>
        <xdr:cNvPr id="4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36</xdr:col>
      <xdr:colOff>81953</xdr:colOff>
      <xdr:row>17</xdr:row>
      <xdr:rowOff>172976</xdr:rowOff>
    </xdr:from>
    <xdr:to>
      <xdr:col>44</xdr:col>
      <xdr:colOff>514388</xdr:colOff>
      <xdr:row>32</xdr:row>
      <xdr:rowOff>58676</xdr:rowOff>
    </xdr:to>
    <xdr:graphicFrame macro="">
      <xdr:nvGraphicFramePr>
        <xdr:cNvPr id="47" name="Chart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0.64872</cdr:x>
      <cdr:y>0.16733</cdr:y>
    </cdr:from>
    <cdr:to>
      <cdr:x>0.98561</cdr:x>
      <cdr:y>0.4919</cdr:y>
    </cdr:to>
    <cdr:sp macro="" textlink="">
      <cdr:nvSpPr>
        <cdr:cNvPr id="2" name="TextBox 13"/>
        <cdr:cNvSpPr txBox="1"/>
      </cdr:nvSpPr>
      <cdr:spPr>
        <a:xfrm xmlns:a="http://schemas.openxmlformats.org/drawingml/2006/main">
          <a:off x="3464509" y="459020"/>
          <a:ext cx="1799172" cy="890354"/>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safety performance </a:t>
          </a:r>
          <a:r>
            <a:rPr lang="en-US" sz="1100" baseline="0"/>
            <a:t>increases when maintenance  done on time percentage increases</a:t>
          </a:r>
          <a:endParaRPr lang="en-US" sz="1100"/>
        </a:p>
      </cdr:txBody>
    </cdr:sp>
  </cdr:relSizeAnchor>
</c:userShapes>
</file>

<file path=xl/drawings/drawing100.xml><?xml version="1.0" encoding="utf-8"?>
<c:userShapes xmlns:c="http://schemas.openxmlformats.org/drawingml/2006/chart">
  <cdr:relSizeAnchor xmlns:cdr="http://schemas.openxmlformats.org/drawingml/2006/chartDrawing">
    <cdr:from>
      <cdr:x>0.77959</cdr:x>
      <cdr:y>0.02348</cdr:y>
    </cdr:from>
    <cdr:to>
      <cdr:x>0.90305</cdr:x>
      <cdr:y>0.11772</cdr:y>
    </cdr:to>
    <cdr:sp macro="" textlink="">
      <cdr:nvSpPr>
        <cdr:cNvPr id="3" name="TextBox 1"/>
        <cdr:cNvSpPr txBox="1"/>
      </cdr:nvSpPr>
      <cdr:spPr>
        <a:xfrm xmlns:a="http://schemas.openxmlformats.org/drawingml/2006/main">
          <a:off x="4296228" y="64407"/>
          <a:ext cx="680357"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2013</a:t>
          </a:r>
        </a:p>
      </cdr:txBody>
    </cdr:sp>
  </cdr:relSizeAnchor>
  <cdr:relSizeAnchor xmlns:cdr="http://schemas.openxmlformats.org/drawingml/2006/chartDrawing">
    <cdr:from>
      <cdr:x>0.68112</cdr:x>
      <cdr:y>0.13261</cdr:y>
    </cdr:from>
    <cdr:to>
      <cdr:x>0.97765</cdr:x>
      <cdr:y>0.4226</cdr:y>
    </cdr:to>
    <cdr:sp macro="" textlink="">
      <cdr:nvSpPr>
        <cdr:cNvPr id="4" name="TextBox 13"/>
        <cdr:cNvSpPr txBox="1"/>
      </cdr:nvSpPr>
      <cdr:spPr>
        <a:xfrm xmlns:a="http://schemas.openxmlformats.org/drawingml/2006/main">
          <a:off x="3670300" y="363764"/>
          <a:ext cx="1597925" cy="795526"/>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cost efficiency </a:t>
          </a:r>
          <a:r>
            <a:rPr lang="en-US" sz="1100" baseline="0"/>
            <a:t>increases when number of accidents decrease</a:t>
          </a:r>
          <a:endParaRPr lang="en-US" sz="1100"/>
        </a:p>
      </cdr:txBody>
    </cdr:sp>
  </cdr:relSizeAnchor>
</c:userShapes>
</file>

<file path=xl/drawings/drawing101.xml><?xml version="1.0" encoding="utf-8"?>
<c:userShapes xmlns:c="http://schemas.openxmlformats.org/drawingml/2006/chart">
  <cdr:relSizeAnchor xmlns:cdr="http://schemas.openxmlformats.org/drawingml/2006/chartDrawing">
    <cdr:from>
      <cdr:x>0.77959</cdr:x>
      <cdr:y>0.02348</cdr:y>
    </cdr:from>
    <cdr:to>
      <cdr:x>0.90305</cdr:x>
      <cdr:y>0.11772</cdr:y>
    </cdr:to>
    <cdr:sp macro="" textlink="">
      <cdr:nvSpPr>
        <cdr:cNvPr id="3" name="TextBox 1"/>
        <cdr:cNvSpPr txBox="1"/>
      </cdr:nvSpPr>
      <cdr:spPr>
        <a:xfrm xmlns:a="http://schemas.openxmlformats.org/drawingml/2006/main">
          <a:off x="4296228" y="64407"/>
          <a:ext cx="680357"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2014</a:t>
          </a:r>
        </a:p>
      </cdr:txBody>
    </cdr:sp>
  </cdr:relSizeAnchor>
  <cdr:relSizeAnchor xmlns:cdr="http://schemas.openxmlformats.org/drawingml/2006/chartDrawing">
    <cdr:from>
      <cdr:x>0.67342</cdr:x>
      <cdr:y>0.12765</cdr:y>
    </cdr:from>
    <cdr:to>
      <cdr:x>0.9699</cdr:x>
      <cdr:y>0.41764</cdr:y>
    </cdr:to>
    <cdr:sp macro="" textlink="">
      <cdr:nvSpPr>
        <cdr:cNvPr id="4" name="TextBox 13"/>
        <cdr:cNvSpPr txBox="1"/>
      </cdr:nvSpPr>
      <cdr:spPr>
        <a:xfrm xmlns:a="http://schemas.openxmlformats.org/drawingml/2006/main">
          <a:off x="3629478" y="350157"/>
          <a:ext cx="1597925" cy="795526"/>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cost efficiency </a:t>
          </a:r>
          <a:r>
            <a:rPr lang="en-US" sz="1100" baseline="0"/>
            <a:t>increases when number of accidents decrease</a:t>
          </a:r>
          <a:endParaRPr lang="en-US" sz="1100"/>
        </a:p>
      </cdr:txBody>
    </cdr:sp>
  </cdr:relSizeAnchor>
</c:userShapes>
</file>

<file path=xl/drawings/drawing102.xml><?xml version="1.0" encoding="utf-8"?>
<c:userShapes xmlns:c="http://schemas.openxmlformats.org/drawingml/2006/chart">
  <cdr:relSizeAnchor xmlns:cdr="http://schemas.openxmlformats.org/drawingml/2006/chartDrawing">
    <cdr:from>
      <cdr:x>0.77959</cdr:x>
      <cdr:y>0.02348</cdr:y>
    </cdr:from>
    <cdr:to>
      <cdr:x>0.90305</cdr:x>
      <cdr:y>0.11772</cdr:y>
    </cdr:to>
    <cdr:sp macro="" textlink="">
      <cdr:nvSpPr>
        <cdr:cNvPr id="3" name="TextBox 1"/>
        <cdr:cNvSpPr txBox="1"/>
      </cdr:nvSpPr>
      <cdr:spPr>
        <a:xfrm xmlns:a="http://schemas.openxmlformats.org/drawingml/2006/main">
          <a:off x="4296228" y="64407"/>
          <a:ext cx="680357"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2015</a:t>
          </a:r>
        </a:p>
      </cdr:txBody>
    </cdr:sp>
  </cdr:relSizeAnchor>
  <cdr:relSizeAnchor xmlns:cdr="http://schemas.openxmlformats.org/drawingml/2006/chartDrawing">
    <cdr:from>
      <cdr:x>0.65669</cdr:x>
      <cdr:y>0.1078</cdr:y>
    </cdr:from>
    <cdr:to>
      <cdr:x>0.95245</cdr:x>
      <cdr:y>0.3978</cdr:y>
    </cdr:to>
    <cdr:sp macro="" textlink="">
      <cdr:nvSpPr>
        <cdr:cNvPr id="4" name="TextBox 13"/>
        <cdr:cNvSpPr txBox="1"/>
      </cdr:nvSpPr>
      <cdr:spPr>
        <a:xfrm xmlns:a="http://schemas.openxmlformats.org/drawingml/2006/main">
          <a:off x="3547835" y="295728"/>
          <a:ext cx="1597925" cy="795526"/>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cost efficiency </a:t>
          </a:r>
          <a:r>
            <a:rPr lang="en-US" sz="1100" baseline="0"/>
            <a:t>increases when number of accidents decrease</a:t>
          </a:r>
          <a:endParaRPr lang="en-US" sz="1100"/>
        </a:p>
      </cdr:txBody>
    </cdr:sp>
  </cdr:relSizeAnchor>
</c:userShapes>
</file>

<file path=xl/drawings/drawing103.xml><?xml version="1.0" encoding="utf-8"?>
<c:userShapes xmlns:c="http://schemas.openxmlformats.org/drawingml/2006/chart">
  <cdr:relSizeAnchor xmlns:cdr="http://schemas.openxmlformats.org/drawingml/2006/chartDrawing">
    <cdr:from>
      <cdr:x>0.77959</cdr:x>
      <cdr:y>0.02348</cdr:y>
    </cdr:from>
    <cdr:to>
      <cdr:x>0.90305</cdr:x>
      <cdr:y>0.11772</cdr:y>
    </cdr:to>
    <cdr:sp macro="" textlink="">
      <cdr:nvSpPr>
        <cdr:cNvPr id="3" name="TextBox 1"/>
        <cdr:cNvSpPr txBox="1"/>
      </cdr:nvSpPr>
      <cdr:spPr>
        <a:xfrm xmlns:a="http://schemas.openxmlformats.org/drawingml/2006/main">
          <a:off x="4296228" y="64407"/>
          <a:ext cx="680357"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2016</a:t>
          </a:r>
        </a:p>
      </cdr:txBody>
    </cdr:sp>
  </cdr:relSizeAnchor>
  <cdr:relSizeAnchor xmlns:cdr="http://schemas.openxmlformats.org/drawingml/2006/chartDrawing">
    <cdr:from>
      <cdr:x>0.66928</cdr:x>
      <cdr:y>0.11276</cdr:y>
    </cdr:from>
    <cdr:to>
      <cdr:x>0.96505</cdr:x>
      <cdr:y>0.40276</cdr:y>
    </cdr:to>
    <cdr:sp macro="" textlink="">
      <cdr:nvSpPr>
        <cdr:cNvPr id="4" name="TextBox 13"/>
        <cdr:cNvSpPr txBox="1"/>
      </cdr:nvSpPr>
      <cdr:spPr>
        <a:xfrm xmlns:a="http://schemas.openxmlformats.org/drawingml/2006/main">
          <a:off x="3615872" y="309336"/>
          <a:ext cx="1597925" cy="795526"/>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cost efficiency </a:t>
          </a:r>
          <a:r>
            <a:rPr lang="en-US" sz="1100" baseline="0"/>
            <a:t>increases when number of accidents decrease</a:t>
          </a:r>
          <a:endParaRPr lang="en-US" sz="1100"/>
        </a:p>
      </cdr:txBody>
    </cdr:sp>
  </cdr:relSizeAnchor>
</c:userShapes>
</file>

<file path=xl/drawings/drawing104.xml><?xml version="1.0" encoding="utf-8"?>
<c:userShapes xmlns:c="http://schemas.openxmlformats.org/drawingml/2006/chart">
  <cdr:relSizeAnchor xmlns:cdr="http://schemas.openxmlformats.org/drawingml/2006/chartDrawing">
    <cdr:from>
      <cdr:x>0.69536</cdr:x>
      <cdr:y>0.21022</cdr:y>
    </cdr:from>
    <cdr:to>
      <cdr:x>0.96117</cdr:x>
      <cdr:y>0.50594</cdr:y>
    </cdr:to>
    <cdr:sp macro="" textlink="">
      <cdr:nvSpPr>
        <cdr:cNvPr id="2" name="TextBox 13"/>
        <cdr:cNvSpPr txBox="1"/>
      </cdr:nvSpPr>
      <cdr:spPr>
        <a:xfrm xmlns:a="http://schemas.openxmlformats.org/drawingml/2006/main">
          <a:off x="3762136" y="576684"/>
          <a:ext cx="1438133" cy="811219"/>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Cost efficiency </a:t>
          </a:r>
          <a:r>
            <a:rPr lang="en-US" sz="1100" baseline="0"/>
            <a:t>increases when  Whole life cost per vehicle decrease</a:t>
          </a:r>
          <a:endParaRPr lang="en-US" sz="1100"/>
        </a:p>
      </cdr:txBody>
    </cdr:sp>
  </cdr:relSizeAnchor>
  <cdr:relSizeAnchor xmlns:cdr="http://schemas.openxmlformats.org/drawingml/2006/chartDrawing">
    <cdr:from>
      <cdr:x>0.71499</cdr:x>
      <cdr:y>0.03486</cdr:y>
    </cdr:from>
    <cdr:to>
      <cdr:x>0.83662</cdr:x>
      <cdr:y>0.12911</cdr:y>
    </cdr:to>
    <cdr:sp macro="" textlink="">
      <cdr:nvSpPr>
        <cdr:cNvPr id="3" name="TextBox 1"/>
        <cdr:cNvSpPr txBox="1"/>
      </cdr:nvSpPr>
      <cdr:spPr>
        <a:xfrm xmlns:a="http://schemas.openxmlformats.org/drawingml/2006/main">
          <a:off x="3827183" y="95623"/>
          <a:ext cx="651051" cy="2585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2014</a:t>
          </a:r>
        </a:p>
      </cdr:txBody>
    </cdr:sp>
  </cdr:relSizeAnchor>
  <cdr:relSizeAnchor xmlns:cdr="http://schemas.openxmlformats.org/drawingml/2006/chartDrawing">
    <cdr:from>
      <cdr:x>0.70453</cdr:x>
      <cdr:y>0.5945</cdr:y>
    </cdr:from>
    <cdr:to>
      <cdr:x>0.90635</cdr:x>
      <cdr:y>0.68856</cdr:y>
    </cdr:to>
    <cdr:sp macro="" textlink="">
      <cdr:nvSpPr>
        <cdr:cNvPr id="5" name="TextBox 1"/>
        <cdr:cNvSpPr txBox="1"/>
      </cdr:nvSpPr>
      <cdr:spPr>
        <a:xfrm xmlns:a="http://schemas.openxmlformats.org/drawingml/2006/main">
          <a:off x="3771153" y="1630830"/>
          <a:ext cx="1080329" cy="2580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a:t>USD/vehicle</a:t>
          </a:r>
          <a:endParaRPr lang="en-US" sz="1400" b="0"/>
        </a:p>
      </cdr:txBody>
    </cdr:sp>
  </cdr:relSizeAnchor>
</c:userShapes>
</file>

<file path=xl/drawings/drawing105.xml><?xml version="1.0" encoding="utf-8"?>
<c:userShapes xmlns:c="http://schemas.openxmlformats.org/drawingml/2006/chart">
  <cdr:relSizeAnchor xmlns:cdr="http://schemas.openxmlformats.org/drawingml/2006/chartDrawing">
    <cdr:from>
      <cdr:x>0.71045</cdr:x>
      <cdr:y>0.2251</cdr:y>
    </cdr:from>
    <cdr:to>
      <cdr:x>0.97626</cdr:x>
      <cdr:y>0.52082</cdr:y>
    </cdr:to>
    <cdr:sp macro="" textlink="">
      <cdr:nvSpPr>
        <cdr:cNvPr id="2" name="TextBox 13"/>
        <cdr:cNvSpPr txBox="1"/>
      </cdr:nvSpPr>
      <cdr:spPr>
        <a:xfrm xmlns:a="http://schemas.openxmlformats.org/drawingml/2006/main">
          <a:off x="3843778" y="617505"/>
          <a:ext cx="1438134" cy="811219"/>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Cost efficiency </a:t>
          </a:r>
          <a:r>
            <a:rPr lang="en-US" sz="1100" baseline="0"/>
            <a:t>increases when  Whole life cost per vehicle decrease</a:t>
          </a:r>
          <a:endParaRPr lang="en-US" sz="1100"/>
        </a:p>
      </cdr:txBody>
    </cdr:sp>
  </cdr:relSizeAnchor>
  <cdr:relSizeAnchor xmlns:cdr="http://schemas.openxmlformats.org/drawingml/2006/chartDrawing">
    <cdr:from>
      <cdr:x>0.71499</cdr:x>
      <cdr:y>0.03486</cdr:y>
    </cdr:from>
    <cdr:to>
      <cdr:x>0.83662</cdr:x>
      <cdr:y>0.12911</cdr:y>
    </cdr:to>
    <cdr:sp macro="" textlink="">
      <cdr:nvSpPr>
        <cdr:cNvPr id="3" name="TextBox 1"/>
        <cdr:cNvSpPr txBox="1"/>
      </cdr:nvSpPr>
      <cdr:spPr>
        <a:xfrm xmlns:a="http://schemas.openxmlformats.org/drawingml/2006/main">
          <a:off x="3827183" y="95623"/>
          <a:ext cx="651051" cy="2585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2015</a:t>
          </a:r>
        </a:p>
      </cdr:txBody>
    </cdr:sp>
  </cdr:relSizeAnchor>
  <cdr:relSizeAnchor xmlns:cdr="http://schemas.openxmlformats.org/drawingml/2006/chartDrawing">
    <cdr:from>
      <cdr:x>0.70034</cdr:x>
      <cdr:y>0.61492</cdr:y>
    </cdr:from>
    <cdr:to>
      <cdr:x>0.90217</cdr:x>
      <cdr:y>0.70898</cdr:y>
    </cdr:to>
    <cdr:sp macro="" textlink="">
      <cdr:nvSpPr>
        <cdr:cNvPr id="5" name="TextBox 1"/>
        <cdr:cNvSpPr txBox="1"/>
      </cdr:nvSpPr>
      <cdr:spPr>
        <a:xfrm xmlns:a="http://schemas.openxmlformats.org/drawingml/2006/main">
          <a:off x="3748742" y="1686859"/>
          <a:ext cx="1080329" cy="2580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a:t>USD/vehicle</a:t>
          </a:r>
          <a:endParaRPr lang="en-US" sz="1400" b="0"/>
        </a:p>
      </cdr:txBody>
    </cdr:sp>
  </cdr:relSizeAnchor>
</c:userShapes>
</file>

<file path=xl/drawings/drawing106.xml><?xml version="1.0" encoding="utf-8"?>
<c:userShapes xmlns:c="http://schemas.openxmlformats.org/drawingml/2006/chart">
  <cdr:relSizeAnchor xmlns:cdr="http://schemas.openxmlformats.org/drawingml/2006/chartDrawing">
    <cdr:from>
      <cdr:x>0.71045</cdr:x>
      <cdr:y>0.21518</cdr:y>
    </cdr:from>
    <cdr:to>
      <cdr:x>0.97626</cdr:x>
      <cdr:y>0.5109</cdr:y>
    </cdr:to>
    <cdr:sp macro="" textlink="">
      <cdr:nvSpPr>
        <cdr:cNvPr id="2" name="TextBox 13"/>
        <cdr:cNvSpPr txBox="1"/>
      </cdr:nvSpPr>
      <cdr:spPr>
        <a:xfrm xmlns:a="http://schemas.openxmlformats.org/drawingml/2006/main">
          <a:off x="3843780" y="590291"/>
          <a:ext cx="1438133" cy="811219"/>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Cost efficiency </a:t>
          </a:r>
          <a:r>
            <a:rPr lang="en-US" sz="1100" baseline="0"/>
            <a:t>increases when  Whole life cost per vehicle decrease</a:t>
          </a:r>
          <a:endParaRPr lang="en-US" sz="1100"/>
        </a:p>
      </cdr:txBody>
    </cdr:sp>
  </cdr:relSizeAnchor>
  <cdr:relSizeAnchor xmlns:cdr="http://schemas.openxmlformats.org/drawingml/2006/chartDrawing">
    <cdr:from>
      <cdr:x>0.71499</cdr:x>
      <cdr:y>0.03486</cdr:y>
    </cdr:from>
    <cdr:to>
      <cdr:x>0.83662</cdr:x>
      <cdr:y>0.12911</cdr:y>
    </cdr:to>
    <cdr:sp macro="" textlink="">
      <cdr:nvSpPr>
        <cdr:cNvPr id="3" name="TextBox 1"/>
        <cdr:cNvSpPr txBox="1"/>
      </cdr:nvSpPr>
      <cdr:spPr>
        <a:xfrm xmlns:a="http://schemas.openxmlformats.org/drawingml/2006/main">
          <a:off x="3827183" y="95623"/>
          <a:ext cx="651051" cy="2585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2016</a:t>
          </a:r>
        </a:p>
        <a:p xmlns:a="http://schemas.openxmlformats.org/drawingml/2006/main">
          <a:endParaRPr lang="en-US" sz="1400" b="1"/>
        </a:p>
      </cdr:txBody>
    </cdr:sp>
  </cdr:relSizeAnchor>
  <cdr:relSizeAnchor xmlns:cdr="http://schemas.openxmlformats.org/drawingml/2006/chartDrawing">
    <cdr:from>
      <cdr:x>0.70034</cdr:x>
      <cdr:y>0.60675</cdr:y>
    </cdr:from>
    <cdr:to>
      <cdr:x>0.90217</cdr:x>
      <cdr:y>0.70081</cdr:y>
    </cdr:to>
    <cdr:sp macro="" textlink="">
      <cdr:nvSpPr>
        <cdr:cNvPr id="4" name="TextBox 1"/>
        <cdr:cNvSpPr txBox="1"/>
      </cdr:nvSpPr>
      <cdr:spPr>
        <a:xfrm xmlns:a="http://schemas.openxmlformats.org/drawingml/2006/main">
          <a:off x="3748741" y="1664448"/>
          <a:ext cx="1080329" cy="2580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a:t>USD/vehicle</a:t>
          </a:r>
          <a:endParaRPr lang="en-US" sz="1400" b="0"/>
        </a:p>
      </cdr:txBody>
    </cdr:sp>
  </cdr:relSizeAnchor>
</c:userShapes>
</file>

<file path=xl/drawings/drawing107.xml><?xml version="1.0" encoding="utf-8"?>
<c:userShapes xmlns:c="http://schemas.openxmlformats.org/drawingml/2006/chart">
  <cdr:relSizeAnchor xmlns:cdr="http://schemas.openxmlformats.org/drawingml/2006/chartDrawing">
    <cdr:from>
      <cdr:x>0.71046</cdr:x>
      <cdr:y>0.1378</cdr:y>
    </cdr:from>
    <cdr:to>
      <cdr:x>0.96232</cdr:x>
      <cdr:y>0.48094</cdr:y>
    </cdr:to>
    <cdr:sp macro="" textlink="">
      <cdr:nvSpPr>
        <cdr:cNvPr id="2" name="TextBox 13"/>
        <cdr:cNvSpPr txBox="1"/>
      </cdr:nvSpPr>
      <cdr:spPr>
        <a:xfrm xmlns:a="http://schemas.openxmlformats.org/drawingml/2006/main">
          <a:off x="3802915" y="378013"/>
          <a:ext cx="1348144" cy="94130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a:t>
          </a:r>
          <a:r>
            <a:rPr lang="en-US" sz="1100" baseline="0"/>
            <a:t> that c</a:t>
          </a:r>
          <a:r>
            <a:rPr lang="en-US" sz="1100"/>
            <a:t>ost efficiency </a:t>
          </a:r>
          <a:r>
            <a:rPr lang="en-US" sz="1100" baseline="0"/>
            <a:t>increases when  fuel consumption and cost decreases</a:t>
          </a:r>
          <a:endParaRPr lang="en-US" sz="1100"/>
        </a:p>
      </cdr:txBody>
    </cdr:sp>
  </cdr:relSizeAnchor>
  <cdr:relSizeAnchor xmlns:cdr="http://schemas.openxmlformats.org/drawingml/2006/chartDrawing">
    <cdr:from>
      <cdr:x>0.79455</cdr:x>
      <cdr:y>0.00626</cdr:y>
    </cdr:from>
    <cdr:to>
      <cdr:x>0.91618</cdr:x>
      <cdr:y>0.10051</cdr:y>
    </cdr:to>
    <cdr:sp macro="" textlink="">
      <cdr:nvSpPr>
        <cdr:cNvPr id="3" name="TextBox 1"/>
        <cdr:cNvSpPr txBox="1"/>
      </cdr:nvSpPr>
      <cdr:spPr>
        <a:xfrm xmlns:a="http://schemas.openxmlformats.org/drawingml/2006/main">
          <a:off x="4253006" y="17183"/>
          <a:ext cx="651051" cy="2585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2014</a:t>
          </a:r>
        </a:p>
      </cdr:txBody>
    </cdr:sp>
  </cdr:relSizeAnchor>
</c:userShapes>
</file>

<file path=xl/drawings/drawing108.xml><?xml version="1.0" encoding="utf-8"?>
<c:userShapes xmlns:c="http://schemas.openxmlformats.org/drawingml/2006/chart">
  <cdr:relSizeAnchor xmlns:cdr="http://schemas.openxmlformats.org/drawingml/2006/chartDrawing">
    <cdr:from>
      <cdr:x>0.71388</cdr:x>
      <cdr:y>0.1378</cdr:y>
    </cdr:from>
    <cdr:to>
      <cdr:x>0.96232</cdr:x>
      <cdr:y>0.48094</cdr:y>
    </cdr:to>
    <cdr:sp macro="" textlink="">
      <cdr:nvSpPr>
        <cdr:cNvPr id="2" name="TextBox 13"/>
        <cdr:cNvSpPr txBox="1"/>
      </cdr:nvSpPr>
      <cdr:spPr>
        <a:xfrm xmlns:a="http://schemas.openxmlformats.org/drawingml/2006/main">
          <a:off x="3821205" y="378013"/>
          <a:ext cx="1329853" cy="94130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a:t>
          </a:r>
          <a:r>
            <a:rPr lang="en-US" sz="1100" baseline="0"/>
            <a:t> that c</a:t>
          </a:r>
          <a:r>
            <a:rPr lang="en-US" sz="1100"/>
            <a:t>ost efficiency </a:t>
          </a:r>
          <a:r>
            <a:rPr lang="en-US" sz="1100" baseline="0"/>
            <a:t>increases when  fuel consumption and cost decreases</a:t>
          </a:r>
          <a:endParaRPr lang="en-US" sz="1100"/>
        </a:p>
      </cdr:txBody>
    </cdr:sp>
  </cdr:relSizeAnchor>
  <cdr:relSizeAnchor xmlns:cdr="http://schemas.openxmlformats.org/drawingml/2006/chartDrawing">
    <cdr:from>
      <cdr:x>0.79455</cdr:x>
      <cdr:y>0.00626</cdr:y>
    </cdr:from>
    <cdr:to>
      <cdr:x>0.91618</cdr:x>
      <cdr:y>0.10051</cdr:y>
    </cdr:to>
    <cdr:sp macro="" textlink="">
      <cdr:nvSpPr>
        <cdr:cNvPr id="3" name="TextBox 1"/>
        <cdr:cNvSpPr txBox="1"/>
      </cdr:nvSpPr>
      <cdr:spPr>
        <a:xfrm xmlns:a="http://schemas.openxmlformats.org/drawingml/2006/main">
          <a:off x="4253006" y="17183"/>
          <a:ext cx="651051" cy="2585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2015</a:t>
          </a:r>
        </a:p>
      </cdr:txBody>
    </cdr:sp>
  </cdr:relSizeAnchor>
</c:userShapes>
</file>

<file path=xl/drawings/drawing109.xml><?xml version="1.0" encoding="utf-8"?>
<c:userShapes xmlns:c="http://schemas.openxmlformats.org/drawingml/2006/chart">
  <cdr:relSizeAnchor xmlns:cdr="http://schemas.openxmlformats.org/drawingml/2006/chartDrawing">
    <cdr:from>
      <cdr:x>0.71585</cdr:x>
      <cdr:y>0.12963</cdr:y>
    </cdr:from>
    <cdr:to>
      <cdr:x>0.97907</cdr:x>
      <cdr:y>0.47277</cdr:y>
    </cdr:to>
    <cdr:sp macro="" textlink="">
      <cdr:nvSpPr>
        <cdr:cNvPr id="2" name="TextBox 13"/>
        <cdr:cNvSpPr txBox="1"/>
      </cdr:nvSpPr>
      <cdr:spPr>
        <a:xfrm xmlns:a="http://schemas.openxmlformats.org/drawingml/2006/main">
          <a:off x="3831755" y="355602"/>
          <a:ext cx="1408951" cy="94130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a:t>
          </a:r>
          <a:r>
            <a:rPr lang="en-US" sz="1100" baseline="0"/>
            <a:t> that c</a:t>
          </a:r>
          <a:r>
            <a:rPr lang="en-US" sz="1100"/>
            <a:t>ost efficiency </a:t>
          </a:r>
          <a:r>
            <a:rPr lang="en-US" sz="1100" baseline="0"/>
            <a:t>increases when  fuel consumption and cost decreases</a:t>
          </a:r>
          <a:endParaRPr lang="en-US" sz="1100"/>
        </a:p>
      </cdr:txBody>
    </cdr:sp>
  </cdr:relSizeAnchor>
  <cdr:relSizeAnchor xmlns:cdr="http://schemas.openxmlformats.org/drawingml/2006/chartDrawing">
    <cdr:from>
      <cdr:x>0.79455</cdr:x>
      <cdr:y>0.00626</cdr:y>
    </cdr:from>
    <cdr:to>
      <cdr:x>0.91618</cdr:x>
      <cdr:y>0.10051</cdr:y>
    </cdr:to>
    <cdr:sp macro="" textlink="">
      <cdr:nvSpPr>
        <cdr:cNvPr id="3" name="TextBox 1"/>
        <cdr:cNvSpPr txBox="1"/>
      </cdr:nvSpPr>
      <cdr:spPr>
        <a:xfrm xmlns:a="http://schemas.openxmlformats.org/drawingml/2006/main">
          <a:off x="4253006" y="17183"/>
          <a:ext cx="651051" cy="2585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2016</a:t>
          </a:r>
        </a:p>
      </cdr:txBody>
    </cdr:sp>
  </cdr:relSizeAnchor>
</c:userShapes>
</file>

<file path=xl/drawings/drawing11.xml><?xml version="1.0" encoding="utf-8"?>
<c:userShapes xmlns:c="http://schemas.openxmlformats.org/drawingml/2006/chart">
  <cdr:relSizeAnchor xmlns:cdr="http://schemas.openxmlformats.org/drawingml/2006/chartDrawing">
    <cdr:from>
      <cdr:x>0.67578</cdr:x>
      <cdr:y>0.17477</cdr:y>
    </cdr:from>
    <cdr:to>
      <cdr:x>0.96856</cdr:x>
      <cdr:y>0.44095</cdr:y>
    </cdr:to>
    <cdr:sp macro="" textlink="">
      <cdr:nvSpPr>
        <cdr:cNvPr id="2" name="TextBox 13"/>
        <cdr:cNvSpPr txBox="1"/>
      </cdr:nvSpPr>
      <cdr:spPr>
        <a:xfrm xmlns:a="http://schemas.openxmlformats.org/drawingml/2006/main">
          <a:off x="3765550" y="479425"/>
          <a:ext cx="1631362" cy="73018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Safety performance </a:t>
          </a:r>
          <a:r>
            <a:rPr lang="en-US" sz="1100" baseline="0"/>
            <a:t>increases when kilometers/ accidents increase</a:t>
          </a:r>
          <a:endParaRPr lang="en-US" sz="1100"/>
        </a:p>
      </cdr:txBody>
    </cdr:sp>
  </cdr:relSizeAnchor>
</c:userShapes>
</file>

<file path=xl/drawings/drawing110.xml><?xml version="1.0" encoding="utf-8"?>
<c:userShapes xmlns:c="http://schemas.openxmlformats.org/drawingml/2006/chart">
  <cdr:relSizeAnchor xmlns:cdr="http://schemas.openxmlformats.org/drawingml/2006/chartDrawing">
    <cdr:from>
      <cdr:x>0.63432</cdr:x>
      <cdr:y>0.14924</cdr:y>
    </cdr:from>
    <cdr:to>
      <cdr:x>0.9986</cdr:x>
      <cdr:y>0.51578</cdr:y>
    </cdr:to>
    <cdr:sp macro="" textlink="">
      <cdr:nvSpPr>
        <cdr:cNvPr id="2" name="TextBox 13"/>
        <cdr:cNvSpPr txBox="1"/>
      </cdr:nvSpPr>
      <cdr:spPr>
        <a:xfrm xmlns:a="http://schemas.openxmlformats.org/drawingml/2006/main">
          <a:off x="3395382" y="409388"/>
          <a:ext cx="1949873" cy="1005491"/>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cost efficiency </a:t>
          </a:r>
          <a:r>
            <a:rPr lang="en-US" sz="1100" baseline="0"/>
            <a:t>increases when  scheduled and &amp; unscheduled maintenance cost and insurance premium decrease</a:t>
          </a:r>
          <a:endParaRPr lang="en-US" sz="1100"/>
        </a:p>
      </cdr:txBody>
    </cdr:sp>
  </cdr:relSizeAnchor>
  <cdr:relSizeAnchor xmlns:cdr="http://schemas.openxmlformats.org/drawingml/2006/chartDrawing">
    <cdr:from>
      <cdr:x>0.7443</cdr:x>
      <cdr:y>0.04303</cdr:y>
    </cdr:from>
    <cdr:to>
      <cdr:x>0.86612</cdr:x>
      <cdr:y>0.13728</cdr:y>
    </cdr:to>
    <cdr:sp macro="" textlink="">
      <cdr:nvSpPr>
        <cdr:cNvPr id="3" name="TextBox 1"/>
        <cdr:cNvSpPr txBox="1"/>
      </cdr:nvSpPr>
      <cdr:spPr>
        <a:xfrm xmlns:a="http://schemas.openxmlformats.org/drawingml/2006/main">
          <a:off x="3984064" y="118035"/>
          <a:ext cx="652057" cy="2585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2014</a:t>
          </a:r>
        </a:p>
      </cdr:txBody>
    </cdr:sp>
  </cdr:relSizeAnchor>
</c:userShapes>
</file>

<file path=xl/drawings/drawing111.xml><?xml version="1.0" encoding="utf-8"?>
<c:userShapes xmlns:c="http://schemas.openxmlformats.org/drawingml/2006/chart">
  <cdr:relSizeAnchor xmlns:cdr="http://schemas.openxmlformats.org/drawingml/2006/chartDrawing">
    <cdr:from>
      <cdr:x>0.63432</cdr:x>
      <cdr:y>0.14924</cdr:y>
    </cdr:from>
    <cdr:to>
      <cdr:x>0.9986</cdr:x>
      <cdr:y>0.51578</cdr:y>
    </cdr:to>
    <cdr:sp macro="" textlink="">
      <cdr:nvSpPr>
        <cdr:cNvPr id="2" name="TextBox 13"/>
        <cdr:cNvSpPr txBox="1"/>
      </cdr:nvSpPr>
      <cdr:spPr>
        <a:xfrm xmlns:a="http://schemas.openxmlformats.org/drawingml/2006/main">
          <a:off x="3395382" y="409388"/>
          <a:ext cx="1949873" cy="1005491"/>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cost efficiency </a:t>
          </a:r>
          <a:r>
            <a:rPr lang="en-US" sz="1100" baseline="0"/>
            <a:t>increases when  scheduled and &amp; unscheduled maintenance cost and insurance premium decrease</a:t>
          </a:r>
          <a:endParaRPr lang="en-US" sz="1100"/>
        </a:p>
      </cdr:txBody>
    </cdr:sp>
  </cdr:relSizeAnchor>
  <cdr:relSizeAnchor xmlns:cdr="http://schemas.openxmlformats.org/drawingml/2006/chartDrawing">
    <cdr:from>
      <cdr:x>0.7443</cdr:x>
      <cdr:y>0.04303</cdr:y>
    </cdr:from>
    <cdr:to>
      <cdr:x>0.86612</cdr:x>
      <cdr:y>0.13728</cdr:y>
    </cdr:to>
    <cdr:sp macro="" textlink="">
      <cdr:nvSpPr>
        <cdr:cNvPr id="3" name="TextBox 1"/>
        <cdr:cNvSpPr txBox="1"/>
      </cdr:nvSpPr>
      <cdr:spPr>
        <a:xfrm xmlns:a="http://schemas.openxmlformats.org/drawingml/2006/main">
          <a:off x="3984064" y="118035"/>
          <a:ext cx="652057" cy="2585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2015</a:t>
          </a:r>
        </a:p>
      </cdr:txBody>
    </cdr:sp>
  </cdr:relSizeAnchor>
</c:userShapes>
</file>

<file path=xl/drawings/drawing112.xml><?xml version="1.0" encoding="utf-8"?>
<c:userShapes xmlns:c="http://schemas.openxmlformats.org/drawingml/2006/chart">
  <cdr:relSizeAnchor xmlns:cdr="http://schemas.openxmlformats.org/drawingml/2006/chartDrawing">
    <cdr:from>
      <cdr:x>0.63432</cdr:x>
      <cdr:y>0.14924</cdr:y>
    </cdr:from>
    <cdr:to>
      <cdr:x>0.9986</cdr:x>
      <cdr:y>0.51578</cdr:y>
    </cdr:to>
    <cdr:sp macro="" textlink="">
      <cdr:nvSpPr>
        <cdr:cNvPr id="2" name="TextBox 13"/>
        <cdr:cNvSpPr txBox="1"/>
      </cdr:nvSpPr>
      <cdr:spPr>
        <a:xfrm xmlns:a="http://schemas.openxmlformats.org/drawingml/2006/main">
          <a:off x="3395382" y="409388"/>
          <a:ext cx="1949873" cy="1005491"/>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cost efficiency </a:t>
          </a:r>
          <a:r>
            <a:rPr lang="en-US" sz="1100" baseline="0"/>
            <a:t>increases when  scheduled and &amp; unscheduled maintenance cost and insurance premium decrease</a:t>
          </a:r>
          <a:endParaRPr lang="en-US" sz="1100"/>
        </a:p>
      </cdr:txBody>
    </cdr:sp>
  </cdr:relSizeAnchor>
  <cdr:relSizeAnchor xmlns:cdr="http://schemas.openxmlformats.org/drawingml/2006/chartDrawing">
    <cdr:from>
      <cdr:x>0.7443</cdr:x>
      <cdr:y>0.04303</cdr:y>
    </cdr:from>
    <cdr:to>
      <cdr:x>0.86612</cdr:x>
      <cdr:y>0.13728</cdr:y>
    </cdr:to>
    <cdr:sp macro="" textlink="">
      <cdr:nvSpPr>
        <cdr:cNvPr id="3" name="TextBox 1"/>
        <cdr:cNvSpPr txBox="1"/>
      </cdr:nvSpPr>
      <cdr:spPr>
        <a:xfrm xmlns:a="http://schemas.openxmlformats.org/drawingml/2006/main">
          <a:off x="3984064" y="118035"/>
          <a:ext cx="652057" cy="2585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2016</a:t>
          </a:r>
        </a:p>
      </cdr:txBody>
    </cdr:sp>
  </cdr:relSizeAnchor>
</c:userShapes>
</file>

<file path=xl/drawings/drawing113.xml><?xml version="1.0" encoding="utf-8"?>
<c:userShapes xmlns:c="http://schemas.openxmlformats.org/drawingml/2006/chart">
  <cdr:relSizeAnchor xmlns:cdr="http://schemas.openxmlformats.org/drawingml/2006/chartDrawing">
    <cdr:from>
      <cdr:x>0.76524</cdr:x>
      <cdr:y>0.05937</cdr:y>
    </cdr:from>
    <cdr:to>
      <cdr:x>0.8882</cdr:x>
      <cdr:y>0.15361</cdr:y>
    </cdr:to>
    <cdr:sp macro="" textlink="">
      <cdr:nvSpPr>
        <cdr:cNvPr id="2" name="TextBox 1"/>
        <cdr:cNvSpPr txBox="1"/>
      </cdr:nvSpPr>
      <cdr:spPr>
        <a:xfrm xmlns:a="http://schemas.openxmlformats.org/drawingml/2006/main">
          <a:off x="4096124" y="162859"/>
          <a:ext cx="658166" cy="2585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2014</a:t>
          </a:r>
        </a:p>
      </cdr:txBody>
    </cdr:sp>
  </cdr:relSizeAnchor>
</c:userShapes>
</file>

<file path=xl/drawings/drawing114.xml><?xml version="1.0" encoding="utf-8"?>
<c:userShapes xmlns:c="http://schemas.openxmlformats.org/drawingml/2006/chart">
  <cdr:relSizeAnchor xmlns:cdr="http://schemas.openxmlformats.org/drawingml/2006/chartDrawing">
    <cdr:from>
      <cdr:x>0.76524</cdr:x>
      <cdr:y>0.05937</cdr:y>
    </cdr:from>
    <cdr:to>
      <cdr:x>0.8882</cdr:x>
      <cdr:y>0.15361</cdr:y>
    </cdr:to>
    <cdr:sp macro="" textlink="">
      <cdr:nvSpPr>
        <cdr:cNvPr id="2" name="TextBox 1"/>
        <cdr:cNvSpPr txBox="1"/>
      </cdr:nvSpPr>
      <cdr:spPr>
        <a:xfrm xmlns:a="http://schemas.openxmlformats.org/drawingml/2006/main">
          <a:off x="4096124" y="162859"/>
          <a:ext cx="658166" cy="2585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2015</a:t>
          </a:r>
        </a:p>
      </cdr:txBody>
    </cdr:sp>
  </cdr:relSizeAnchor>
</c:userShapes>
</file>

<file path=xl/drawings/drawing115.xml><?xml version="1.0" encoding="utf-8"?>
<c:userShapes xmlns:c="http://schemas.openxmlformats.org/drawingml/2006/chart">
  <cdr:relSizeAnchor xmlns:cdr="http://schemas.openxmlformats.org/drawingml/2006/chartDrawing">
    <cdr:from>
      <cdr:x>0.76524</cdr:x>
      <cdr:y>0.05937</cdr:y>
    </cdr:from>
    <cdr:to>
      <cdr:x>0.8882</cdr:x>
      <cdr:y>0.15361</cdr:y>
    </cdr:to>
    <cdr:sp macro="" textlink="">
      <cdr:nvSpPr>
        <cdr:cNvPr id="2" name="TextBox 1"/>
        <cdr:cNvSpPr txBox="1"/>
      </cdr:nvSpPr>
      <cdr:spPr>
        <a:xfrm xmlns:a="http://schemas.openxmlformats.org/drawingml/2006/main">
          <a:off x="4096124" y="162859"/>
          <a:ext cx="658166" cy="2585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2016</a:t>
          </a:r>
        </a:p>
      </cdr:txBody>
    </cdr:sp>
  </cdr:relSizeAnchor>
</c:userShapes>
</file>

<file path=xl/drawings/drawing116.xml><?xml version="1.0" encoding="utf-8"?>
<xdr:wsDr xmlns:xdr="http://schemas.openxmlformats.org/drawingml/2006/spreadsheetDrawing" xmlns:a="http://schemas.openxmlformats.org/drawingml/2006/main">
  <xdr:twoCellAnchor>
    <xdr:from>
      <xdr:col>0</xdr:col>
      <xdr:colOff>15875</xdr:colOff>
      <xdr:row>1</xdr:row>
      <xdr:rowOff>6350</xdr:rowOff>
    </xdr:from>
    <xdr:to>
      <xdr:col>8</xdr:col>
      <xdr:colOff>527685</xdr:colOff>
      <xdr:row>15</xdr:row>
      <xdr:rowOff>82550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15875</xdr:colOff>
      <xdr:row>17</xdr:row>
      <xdr:rowOff>178017</xdr:rowOff>
    </xdr:from>
    <xdr:to>
      <xdr:col>8</xdr:col>
      <xdr:colOff>534035</xdr:colOff>
      <xdr:row>32</xdr:row>
      <xdr:rowOff>63717</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15875</xdr:colOff>
      <xdr:row>34</xdr:row>
      <xdr:rowOff>159184</xdr:rowOff>
    </xdr:from>
    <xdr:to>
      <xdr:col>8</xdr:col>
      <xdr:colOff>527685</xdr:colOff>
      <xdr:row>49</xdr:row>
      <xdr:rowOff>44884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15875</xdr:colOff>
      <xdr:row>66</xdr:row>
      <xdr:rowOff>36721</xdr:rowOff>
    </xdr:from>
    <xdr:to>
      <xdr:col>8</xdr:col>
      <xdr:colOff>527685</xdr:colOff>
      <xdr:row>80</xdr:row>
      <xdr:rowOff>112921</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15875</xdr:colOff>
      <xdr:row>50</xdr:row>
      <xdr:rowOff>161452</xdr:rowOff>
    </xdr:from>
    <xdr:to>
      <xdr:col>8</xdr:col>
      <xdr:colOff>534035</xdr:colOff>
      <xdr:row>65</xdr:row>
      <xdr:rowOff>47152</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52131</xdr:colOff>
      <xdr:row>1</xdr:row>
      <xdr:rowOff>6350</xdr:rowOff>
    </xdr:from>
    <xdr:to>
      <xdr:col>17</xdr:col>
      <xdr:colOff>563940</xdr:colOff>
      <xdr:row>15</xdr:row>
      <xdr:rowOff>82550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52131</xdr:colOff>
      <xdr:row>18</xdr:row>
      <xdr:rowOff>21454</xdr:rowOff>
    </xdr:from>
    <xdr:to>
      <xdr:col>17</xdr:col>
      <xdr:colOff>570290</xdr:colOff>
      <xdr:row>32</xdr:row>
      <xdr:rowOff>97654</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52131</xdr:colOff>
      <xdr:row>34</xdr:row>
      <xdr:rowOff>159184</xdr:rowOff>
    </xdr:from>
    <xdr:to>
      <xdr:col>17</xdr:col>
      <xdr:colOff>598103</xdr:colOff>
      <xdr:row>49</xdr:row>
      <xdr:rowOff>44884</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xdr:col>
      <xdr:colOff>56030</xdr:colOff>
      <xdr:row>34</xdr:row>
      <xdr:rowOff>159184</xdr:rowOff>
    </xdr:from>
    <xdr:to>
      <xdr:col>26</xdr:col>
      <xdr:colOff>603023</xdr:colOff>
      <xdr:row>49</xdr:row>
      <xdr:rowOff>44884</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27</xdr:col>
      <xdr:colOff>44824</xdr:colOff>
      <xdr:row>34</xdr:row>
      <xdr:rowOff>159184</xdr:rowOff>
    </xdr:from>
    <xdr:to>
      <xdr:col>35</xdr:col>
      <xdr:colOff>604803</xdr:colOff>
      <xdr:row>49</xdr:row>
      <xdr:rowOff>44884</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36</xdr:col>
      <xdr:colOff>22412</xdr:colOff>
      <xdr:row>34</xdr:row>
      <xdr:rowOff>159184</xdr:rowOff>
    </xdr:from>
    <xdr:to>
      <xdr:col>44</xdr:col>
      <xdr:colOff>582393</xdr:colOff>
      <xdr:row>49</xdr:row>
      <xdr:rowOff>44884</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18</xdr:col>
      <xdr:colOff>56030</xdr:colOff>
      <xdr:row>1</xdr:row>
      <xdr:rowOff>6350</xdr:rowOff>
    </xdr:from>
    <xdr:to>
      <xdr:col>26</xdr:col>
      <xdr:colOff>567839</xdr:colOff>
      <xdr:row>15</xdr:row>
      <xdr:rowOff>82550</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27</xdr:col>
      <xdr:colOff>44824</xdr:colOff>
      <xdr:row>1</xdr:row>
      <xdr:rowOff>6350</xdr:rowOff>
    </xdr:from>
    <xdr:to>
      <xdr:col>35</xdr:col>
      <xdr:colOff>556632</xdr:colOff>
      <xdr:row>15</xdr:row>
      <xdr:rowOff>82550</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36</xdr:col>
      <xdr:colOff>22412</xdr:colOff>
      <xdr:row>1</xdr:row>
      <xdr:rowOff>6350</xdr:rowOff>
    </xdr:from>
    <xdr:to>
      <xdr:col>44</xdr:col>
      <xdr:colOff>534221</xdr:colOff>
      <xdr:row>15</xdr:row>
      <xdr:rowOff>82550</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18</xdr:col>
      <xdr:colOff>56030</xdr:colOff>
      <xdr:row>18</xdr:row>
      <xdr:rowOff>55391</xdr:rowOff>
    </xdr:from>
    <xdr:to>
      <xdr:col>26</xdr:col>
      <xdr:colOff>574189</xdr:colOff>
      <xdr:row>32</xdr:row>
      <xdr:rowOff>131591</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27</xdr:col>
      <xdr:colOff>44824</xdr:colOff>
      <xdr:row>18</xdr:row>
      <xdr:rowOff>89328</xdr:rowOff>
    </xdr:from>
    <xdr:to>
      <xdr:col>35</xdr:col>
      <xdr:colOff>562982</xdr:colOff>
      <xdr:row>32</xdr:row>
      <xdr:rowOff>165528</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36</xdr:col>
      <xdr:colOff>22412</xdr:colOff>
      <xdr:row>18</xdr:row>
      <xdr:rowOff>123265</xdr:rowOff>
    </xdr:from>
    <xdr:to>
      <xdr:col>44</xdr:col>
      <xdr:colOff>540571</xdr:colOff>
      <xdr:row>33</xdr:row>
      <xdr:rowOff>8965</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117.xml><?xml version="1.0" encoding="utf-8"?>
<c:userShapes xmlns:c="http://schemas.openxmlformats.org/drawingml/2006/chart">
  <cdr:relSizeAnchor xmlns:cdr="http://schemas.openxmlformats.org/drawingml/2006/chartDrawing">
    <cdr:from>
      <cdr:x>0.68391</cdr:x>
      <cdr:y>0.22383</cdr:y>
    </cdr:from>
    <cdr:to>
      <cdr:x>0.97697</cdr:x>
      <cdr:y>0.45689</cdr:y>
    </cdr:to>
    <cdr:sp macro="" textlink="">
      <cdr:nvSpPr>
        <cdr:cNvPr id="3" name="TextBox 13"/>
        <cdr:cNvSpPr txBox="1"/>
      </cdr:nvSpPr>
      <cdr:spPr>
        <a:xfrm xmlns:a="http://schemas.openxmlformats.org/drawingml/2006/main">
          <a:off x="3703430" y="614018"/>
          <a:ext cx="1586971" cy="639330"/>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baseline="0"/>
            <a:t>Effectiveness increases when trips made /trip requests increases</a:t>
          </a:r>
        </a:p>
      </cdr:txBody>
    </cdr:sp>
  </cdr:relSizeAnchor>
</c:userShapes>
</file>

<file path=xl/drawings/drawing118.xml><?xml version="1.0" encoding="utf-8"?>
<c:userShapes xmlns:c="http://schemas.openxmlformats.org/drawingml/2006/chart">
  <cdr:relSizeAnchor xmlns:cdr="http://schemas.openxmlformats.org/drawingml/2006/chartDrawing">
    <cdr:from>
      <cdr:x>0.69267</cdr:x>
      <cdr:y>0.2629</cdr:y>
    </cdr:from>
    <cdr:to>
      <cdr:x>0.98539</cdr:x>
      <cdr:y>0.60504</cdr:y>
    </cdr:to>
    <cdr:sp macro="" textlink="">
      <cdr:nvSpPr>
        <cdr:cNvPr id="2" name="TextBox 13"/>
        <cdr:cNvSpPr txBox="1"/>
      </cdr:nvSpPr>
      <cdr:spPr>
        <a:xfrm xmlns:a="http://schemas.openxmlformats.org/drawingml/2006/main">
          <a:off x="3712078" y="721188"/>
          <a:ext cx="1568716" cy="938559"/>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baseline="0"/>
            <a:t>It is expected that effectiveness increases when vehicle availability and vehicle use increase</a:t>
          </a:r>
        </a:p>
      </cdr:txBody>
    </cdr:sp>
  </cdr:relSizeAnchor>
</c:userShapes>
</file>

<file path=xl/drawings/drawing119.xml><?xml version="1.0" encoding="utf-8"?>
<c:userShapes xmlns:c="http://schemas.openxmlformats.org/drawingml/2006/chart">
  <cdr:relSizeAnchor xmlns:cdr="http://schemas.openxmlformats.org/drawingml/2006/chartDrawing">
    <cdr:from>
      <cdr:x>0.65485</cdr:x>
      <cdr:y>0.38084</cdr:y>
    </cdr:from>
    <cdr:to>
      <cdr:x>0.9884</cdr:x>
      <cdr:y>0.71628</cdr:y>
    </cdr:to>
    <cdr:sp macro="" textlink="">
      <cdr:nvSpPr>
        <cdr:cNvPr id="2" name="TextBox 13"/>
        <cdr:cNvSpPr txBox="1"/>
      </cdr:nvSpPr>
      <cdr:spPr>
        <a:xfrm xmlns:a="http://schemas.openxmlformats.org/drawingml/2006/main">
          <a:off x="3528731" y="1044720"/>
          <a:ext cx="1797371" cy="920171"/>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effectiveness increases </a:t>
          </a:r>
          <a:r>
            <a:rPr lang="en-US" sz="1100" baseline="0"/>
            <a:t>when maintenance  done on time percentage increases</a:t>
          </a:r>
          <a:endParaRPr lang="en-US" sz="1100"/>
        </a:p>
      </cdr:txBody>
    </cdr:sp>
  </cdr:relSizeAnchor>
</c:userShapes>
</file>

<file path=xl/drawings/drawing12.xml><?xml version="1.0" encoding="utf-8"?>
<c:userShapes xmlns:c="http://schemas.openxmlformats.org/drawingml/2006/chart">
  <cdr:relSizeAnchor xmlns:cdr="http://schemas.openxmlformats.org/drawingml/2006/chartDrawing">
    <cdr:from>
      <cdr:x>0.67095</cdr:x>
      <cdr:y>0.13261</cdr:y>
    </cdr:from>
    <cdr:to>
      <cdr:x>0.96697</cdr:x>
      <cdr:y>0.34668</cdr:y>
    </cdr:to>
    <cdr:sp macro="" textlink="">
      <cdr:nvSpPr>
        <cdr:cNvPr id="2" name="TextBox 13"/>
        <cdr:cNvSpPr txBox="1"/>
      </cdr:nvSpPr>
      <cdr:spPr>
        <a:xfrm xmlns:a="http://schemas.openxmlformats.org/drawingml/2006/main">
          <a:off x="3697515" y="363765"/>
          <a:ext cx="1631362" cy="587237"/>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Safety performance </a:t>
          </a:r>
          <a:r>
            <a:rPr lang="en-US" sz="1100" baseline="0"/>
            <a:t>increases when number of accidents decrease</a:t>
          </a:r>
          <a:endParaRPr lang="en-US" sz="1100"/>
        </a:p>
      </cdr:txBody>
    </cdr:sp>
  </cdr:relSizeAnchor>
  <cdr:relSizeAnchor xmlns:cdr="http://schemas.openxmlformats.org/drawingml/2006/chartDrawing">
    <cdr:from>
      <cdr:x>0.77959</cdr:x>
      <cdr:y>0.02348</cdr:y>
    </cdr:from>
    <cdr:to>
      <cdr:x>0.90305</cdr:x>
      <cdr:y>0.11772</cdr:y>
    </cdr:to>
    <cdr:sp macro="" textlink="">
      <cdr:nvSpPr>
        <cdr:cNvPr id="3" name="TextBox 1"/>
        <cdr:cNvSpPr txBox="1"/>
      </cdr:nvSpPr>
      <cdr:spPr>
        <a:xfrm xmlns:a="http://schemas.openxmlformats.org/drawingml/2006/main">
          <a:off x="4296228" y="64407"/>
          <a:ext cx="680357"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2013</a:t>
          </a:r>
        </a:p>
      </cdr:txBody>
    </cdr:sp>
  </cdr:relSizeAnchor>
</c:userShapes>
</file>

<file path=xl/drawings/drawing120.xml><?xml version="1.0" encoding="utf-8"?>
<c:userShapes xmlns:c="http://schemas.openxmlformats.org/drawingml/2006/chart">
  <cdr:relSizeAnchor xmlns:cdr="http://schemas.openxmlformats.org/drawingml/2006/chartDrawing">
    <cdr:from>
      <cdr:x>0.66535</cdr:x>
      <cdr:y>0.15001</cdr:y>
    </cdr:from>
    <cdr:to>
      <cdr:x>0.99106</cdr:x>
      <cdr:y>0.60814</cdr:y>
    </cdr:to>
    <cdr:sp macro="" textlink="">
      <cdr:nvSpPr>
        <cdr:cNvPr id="2" name="TextBox 13"/>
        <cdr:cNvSpPr txBox="1"/>
      </cdr:nvSpPr>
      <cdr:spPr>
        <a:xfrm xmlns:a="http://schemas.openxmlformats.org/drawingml/2006/main">
          <a:off x="3585319" y="411504"/>
          <a:ext cx="1755124" cy="1256750"/>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effectiveness </a:t>
          </a:r>
          <a:r>
            <a:rPr lang="en-US" sz="1100" baseline="0"/>
            <a:t>increases when average procurement time decreases and percentage of vehicles procured on time increases</a:t>
          </a:r>
          <a:endParaRPr lang="en-US" sz="1100"/>
        </a:p>
      </cdr:txBody>
    </cdr:sp>
  </cdr:relSizeAnchor>
</c:userShapes>
</file>

<file path=xl/drawings/drawing121.xml><?xml version="1.0" encoding="utf-8"?>
<c:userShapes xmlns:c="http://schemas.openxmlformats.org/drawingml/2006/chart">
  <cdr:relSizeAnchor xmlns:cdr="http://schemas.openxmlformats.org/drawingml/2006/chartDrawing">
    <cdr:from>
      <cdr:x>0.69686</cdr:x>
      <cdr:y>0.27516</cdr:y>
    </cdr:from>
    <cdr:to>
      <cdr:x>0.9916</cdr:x>
      <cdr:y>0.56516</cdr:y>
    </cdr:to>
    <cdr:sp macro="" textlink="">
      <cdr:nvSpPr>
        <cdr:cNvPr id="3" name="TextBox 13"/>
        <cdr:cNvSpPr txBox="1"/>
      </cdr:nvSpPr>
      <cdr:spPr>
        <a:xfrm xmlns:a="http://schemas.openxmlformats.org/drawingml/2006/main">
          <a:off x="3777975" y="754822"/>
          <a:ext cx="1597925" cy="795526"/>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effectiveness </a:t>
          </a:r>
          <a:r>
            <a:rPr lang="en-US" sz="1100" baseline="0"/>
            <a:t>increases when number of accidents decrease</a:t>
          </a:r>
          <a:endParaRPr lang="en-US" sz="1100"/>
        </a:p>
      </cdr:txBody>
    </cdr:sp>
  </cdr:relSizeAnchor>
</c:userShapes>
</file>

<file path=xl/drawings/drawing122.xml><?xml version="1.0" encoding="utf-8"?>
<c:userShapes xmlns:c="http://schemas.openxmlformats.org/drawingml/2006/chart">
  <cdr:relSizeAnchor xmlns:cdr="http://schemas.openxmlformats.org/drawingml/2006/chartDrawing">
    <cdr:from>
      <cdr:x>0.686</cdr:x>
      <cdr:y>0.27693</cdr:y>
    </cdr:from>
    <cdr:to>
      <cdr:x>0.97906</cdr:x>
      <cdr:y>0.50999</cdr:y>
    </cdr:to>
    <cdr:sp macro="" textlink="">
      <cdr:nvSpPr>
        <cdr:cNvPr id="3" name="TextBox 13"/>
        <cdr:cNvSpPr txBox="1"/>
      </cdr:nvSpPr>
      <cdr:spPr>
        <a:xfrm xmlns:a="http://schemas.openxmlformats.org/drawingml/2006/main">
          <a:off x="3672005" y="759686"/>
          <a:ext cx="1568677" cy="639331"/>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baseline="0"/>
            <a:t>Effectiveness increases when trips made /trip requests increases</a:t>
          </a:r>
        </a:p>
      </cdr:txBody>
    </cdr:sp>
  </cdr:relSizeAnchor>
  <cdr:relSizeAnchor xmlns:cdr="http://schemas.openxmlformats.org/drawingml/2006/chartDrawing">
    <cdr:from>
      <cdr:x>0.76038</cdr:x>
      <cdr:y>0.04267</cdr:y>
    </cdr:from>
    <cdr:to>
      <cdr:x>0.88323</cdr:x>
      <cdr:y>0.13691</cdr:y>
    </cdr:to>
    <cdr:sp macro="" textlink="">
      <cdr:nvSpPr>
        <cdr:cNvPr id="4" name="TextBox 1"/>
        <cdr:cNvSpPr txBox="1"/>
      </cdr:nvSpPr>
      <cdr:spPr>
        <a:xfrm xmlns:a="http://schemas.openxmlformats.org/drawingml/2006/main">
          <a:off x="4117561" y="117061"/>
          <a:ext cx="665252" cy="2585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2013</a:t>
          </a:r>
        </a:p>
      </cdr:txBody>
    </cdr:sp>
  </cdr:relSizeAnchor>
</c:userShapes>
</file>

<file path=xl/drawings/drawing123.xml><?xml version="1.0" encoding="utf-8"?>
<c:userShapes xmlns:c="http://schemas.openxmlformats.org/drawingml/2006/chart">
  <cdr:relSizeAnchor xmlns:cdr="http://schemas.openxmlformats.org/drawingml/2006/chartDrawing">
    <cdr:from>
      <cdr:x>0.70958</cdr:x>
      <cdr:y>0.27924</cdr:y>
    </cdr:from>
    <cdr:to>
      <cdr:x>0.98539</cdr:x>
      <cdr:y>0.61712</cdr:y>
    </cdr:to>
    <cdr:sp macro="" textlink="">
      <cdr:nvSpPr>
        <cdr:cNvPr id="2" name="TextBox 13"/>
        <cdr:cNvSpPr txBox="1"/>
      </cdr:nvSpPr>
      <cdr:spPr>
        <a:xfrm xmlns:a="http://schemas.openxmlformats.org/drawingml/2006/main">
          <a:off x="3802691" y="766012"/>
          <a:ext cx="1478101" cy="926881"/>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baseline="0"/>
            <a:t>It is expected that effectiveness increases when vehicle availability and vehicle use increase</a:t>
          </a:r>
        </a:p>
      </cdr:txBody>
    </cdr:sp>
  </cdr:relSizeAnchor>
  <cdr:relSizeAnchor xmlns:cdr="http://schemas.openxmlformats.org/drawingml/2006/chartDrawing">
    <cdr:from>
      <cdr:x>0.7706</cdr:x>
      <cdr:y>0.08388</cdr:y>
    </cdr:from>
    <cdr:to>
      <cdr:x>0.89331</cdr:x>
      <cdr:y>0.17812</cdr:y>
    </cdr:to>
    <cdr:sp macro="" textlink="">
      <cdr:nvSpPr>
        <cdr:cNvPr id="3" name="TextBox 1"/>
        <cdr:cNvSpPr txBox="1"/>
      </cdr:nvSpPr>
      <cdr:spPr>
        <a:xfrm xmlns:a="http://schemas.openxmlformats.org/drawingml/2006/main">
          <a:off x="4129741" y="230094"/>
          <a:ext cx="657585" cy="2585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2013</a:t>
          </a:r>
        </a:p>
      </cdr:txBody>
    </cdr:sp>
  </cdr:relSizeAnchor>
</c:userShapes>
</file>

<file path=xl/drawings/drawing124.xml><?xml version="1.0" encoding="utf-8"?>
<c:userShapes xmlns:c="http://schemas.openxmlformats.org/drawingml/2006/chart">
  <cdr:relSizeAnchor xmlns:cdr="http://schemas.openxmlformats.org/drawingml/2006/chartDrawing">
    <cdr:from>
      <cdr:x>0.77959</cdr:x>
      <cdr:y>0.02348</cdr:y>
    </cdr:from>
    <cdr:to>
      <cdr:x>0.90305</cdr:x>
      <cdr:y>0.11772</cdr:y>
    </cdr:to>
    <cdr:sp macro="" textlink="">
      <cdr:nvSpPr>
        <cdr:cNvPr id="3" name="TextBox 1"/>
        <cdr:cNvSpPr txBox="1"/>
      </cdr:nvSpPr>
      <cdr:spPr>
        <a:xfrm xmlns:a="http://schemas.openxmlformats.org/drawingml/2006/main">
          <a:off x="4296228" y="64407"/>
          <a:ext cx="680357"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2013</a:t>
          </a:r>
        </a:p>
      </cdr:txBody>
    </cdr:sp>
  </cdr:relSizeAnchor>
  <cdr:relSizeAnchor xmlns:cdr="http://schemas.openxmlformats.org/drawingml/2006/chartDrawing">
    <cdr:from>
      <cdr:x>0.65495</cdr:x>
      <cdr:y>0.12269</cdr:y>
    </cdr:from>
    <cdr:to>
      <cdr:x>0.94855</cdr:x>
      <cdr:y>0.41268</cdr:y>
    </cdr:to>
    <cdr:sp macro="" textlink="">
      <cdr:nvSpPr>
        <cdr:cNvPr id="4" name="TextBox 13"/>
        <cdr:cNvSpPr txBox="1"/>
      </cdr:nvSpPr>
      <cdr:spPr>
        <a:xfrm xmlns:a="http://schemas.openxmlformats.org/drawingml/2006/main">
          <a:off x="3561443" y="336550"/>
          <a:ext cx="1596530" cy="795526"/>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effectiveness </a:t>
          </a:r>
          <a:r>
            <a:rPr lang="en-US" sz="1100" baseline="0"/>
            <a:t>increases when number of accidents decrease</a:t>
          </a:r>
          <a:endParaRPr lang="en-US" sz="1100"/>
        </a:p>
      </cdr:txBody>
    </cdr:sp>
  </cdr:relSizeAnchor>
</c:userShapes>
</file>

<file path=xl/drawings/drawing125.xml><?xml version="1.0" encoding="utf-8"?>
<c:userShapes xmlns:c="http://schemas.openxmlformats.org/drawingml/2006/chart">
  <cdr:relSizeAnchor xmlns:cdr="http://schemas.openxmlformats.org/drawingml/2006/chartDrawing">
    <cdr:from>
      <cdr:x>0.77959</cdr:x>
      <cdr:y>0.02348</cdr:y>
    </cdr:from>
    <cdr:to>
      <cdr:x>0.90305</cdr:x>
      <cdr:y>0.11772</cdr:y>
    </cdr:to>
    <cdr:sp macro="" textlink="">
      <cdr:nvSpPr>
        <cdr:cNvPr id="3" name="TextBox 1"/>
        <cdr:cNvSpPr txBox="1"/>
      </cdr:nvSpPr>
      <cdr:spPr>
        <a:xfrm xmlns:a="http://schemas.openxmlformats.org/drawingml/2006/main">
          <a:off x="4296228" y="64407"/>
          <a:ext cx="680357"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2014</a:t>
          </a:r>
        </a:p>
      </cdr:txBody>
    </cdr:sp>
  </cdr:relSizeAnchor>
  <cdr:relSizeAnchor xmlns:cdr="http://schemas.openxmlformats.org/drawingml/2006/chartDrawing">
    <cdr:from>
      <cdr:x>0.65232</cdr:x>
      <cdr:y>0.11772</cdr:y>
    </cdr:from>
    <cdr:to>
      <cdr:x>0.94587</cdr:x>
      <cdr:y>0.40772</cdr:y>
    </cdr:to>
    <cdr:sp macro="" textlink="">
      <cdr:nvSpPr>
        <cdr:cNvPr id="4" name="TextBox 13"/>
        <cdr:cNvSpPr txBox="1"/>
      </cdr:nvSpPr>
      <cdr:spPr>
        <a:xfrm xmlns:a="http://schemas.openxmlformats.org/drawingml/2006/main">
          <a:off x="3547836" y="322943"/>
          <a:ext cx="1596530" cy="795526"/>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effectiveness </a:t>
          </a:r>
          <a:r>
            <a:rPr lang="en-US" sz="1100" baseline="0"/>
            <a:t>increases when number of accidents decrease</a:t>
          </a:r>
          <a:endParaRPr lang="en-US" sz="1100"/>
        </a:p>
      </cdr:txBody>
    </cdr:sp>
  </cdr:relSizeAnchor>
</c:userShapes>
</file>

<file path=xl/drawings/drawing126.xml><?xml version="1.0" encoding="utf-8"?>
<c:userShapes xmlns:c="http://schemas.openxmlformats.org/drawingml/2006/chart">
  <cdr:relSizeAnchor xmlns:cdr="http://schemas.openxmlformats.org/drawingml/2006/chartDrawing">
    <cdr:from>
      <cdr:x>0.77959</cdr:x>
      <cdr:y>0.02348</cdr:y>
    </cdr:from>
    <cdr:to>
      <cdr:x>0.90305</cdr:x>
      <cdr:y>0.11772</cdr:y>
    </cdr:to>
    <cdr:sp macro="" textlink="">
      <cdr:nvSpPr>
        <cdr:cNvPr id="3" name="TextBox 1"/>
        <cdr:cNvSpPr txBox="1"/>
      </cdr:nvSpPr>
      <cdr:spPr>
        <a:xfrm xmlns:a="http://schemas.openxmlformats.org/drawingml/2006/main">
          <a:off x="4296228" y="64407"/>
          <a:ext cx="680357"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2015</a:t>
          </a:r>
        </a:p>
      </cdr:txBody>
    </cdr:sp>
  </cdr:relSizeAnchor>
  <cdr:relSizeAnchor xmlns:cdr="http://schemas.openxmlformats.org/drawingml/2006/chartDrawing">
    <cdr:from>
      <cdr:x>0.66575</cdr:x>
      <cdr:y>0.11772</cdr:y>
    </cdr:from>
    <cdr:to>
      <cdr:x>0.95859</cdr:x>
      <cdr:y>0.40772</cdr:y>
    </cdr:to>
    <cdr:sp macro="" textlink="">
      <cdr:nvSpPr>
        <cdr:cNvPr id="4" name="TextBox 13"/>
        <cdr:cNvSpPr txBox="1"/>
      </cdr:nvSpPr>
      <cdr:spPr>
        <a:xfrm xmlns:a="http://schemas.openxmlformats.org/drawingml/2006/main">
          <a:off x="3629478" y="322942"/>
          <a:ext cx="1596530" cy="795526"/>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effectiveness </a:t>
          </a:r>
          <a:r>
            <a:rPr lang="en-US" sz="1100" baseline="0"/>
            <a:t>increases when number of accidents decrease</a:t>
          </a:r>
          <a:endParaRPr lang="en-US" sz="1100"/>
        </a:p>
      </cdr:txBody>
    </cdr:sp>
  </cdr:relSizeAnchor>
</c:userShapes>
</file>

<file path=xl/drawings/drawing127.xml><?xml version="1.0" encoding="utf-8"?>
<c:userShapes xmlns:c="http://schemas.openxmlformats.org/drawingml/2006/chart">
  <cdr:relSizeAnchor xmlns:cdr="http://schemas.openxmlformats.org/drawingml/2006/chartDrawing">
    <cdr:from>
      <cdr:x>0.77959</cdr:x>
      <cdr:y>0.02348</cdr:y>
    </cdr:from>
    <cdr:to>
      <cdr:x>0.90305</cdr:x>
      <cdr:y>0.11772</cdr:y>
    </cdr:to>
    <cdr:sp macro="" textlink="">
      <cdr:nvSpPr>
        <cdr:cNvPr id="3" name="TextBox 1"/>
        <cdr:cNvSpPr txBox="1"/>
      </cdr:nvSpPr>
      <cdr:spPr>
        <a:xfrm xmlns:a="http://schemas.openxmlformats.org/drawingml/2006/main">
          <a:off x="4296228" y="64407"/>
          <a:ext cx="680357"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2016</a:t>
          </a:r>
        </a:p>
      </cdr:txBody>
    </cdr:sp>
  </cdr:relSizeAnchor>
  <cdr:relSizeAnchor xmlns:cdr="http://schemas.openxmlformats.org/drawingml/2006/chartDrawing">
    <cdr:from>
      <cdr:x>0.66575</cdr:x>
      <cdr:y>0.12765</cdr:y>
    </cdr:from>
    <cdr:to>
      <cdr:x>0.95859</cdr:x>
      <cdr:y>0.41764</cdr:y>
    </cdr:to>
    <cdr:sp macro="" textlink="">
      <cdr:nvSpPr>
        <cdr:cNvPr id="4" name="TextBox 13"/>
        <cdr:cNvSpPr txBox="1"/>
      </cdr:nvSpPr>
      <cdr:spPr>
        <a:xfrm xmlns:a="http://schemas.openxmlformats.org/drawingml/2006/main">
          <a:off x="3629479" y="350157"/>
          <a:ext cx="1596530" cy="795526"/>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effectiveness </a:t>
          </a:r>
          <a:r>
            <a:rPr lang="en-US" sz="1100" baseline="0"/>
            <a:t>increases when number of accidents decrease</a:t>
          </a:r>
          <a:endParaRPr lang="en-US" sz="1100"/>
        </a:p>
      </cdr:txBody>
    </cdr:sp>
  </cdr:relSizeAnchor>
</c:userShapes>
</file>

<file path=xl/drawings/drawing128.xml><?xml version="1.0" encoding="utf-8"?>
<c:userShapes xmlns:c="http://schemas.openxmlformats.org/drawingml/2006/chart">
  <cdr:relSizeAnchor xmlns:cdr="http://schemas.openxmlformats.org/drawingml/2006/chartDrawing">
    <cdr:from>
      <cdr:x>0.686</cdr:x>
      <cdr:y>0.27693</cdr:y>
    </cdr:from>
    <cdr:to>
      <cdr:x>0.97906</cdr:x>
      <cdr:y>0.50999</cdr:y>
    </cdr:to>
    <cdr:sp macro="" textlink="">
      <cdr:nvSpPr>
        <cdr:cNvPr id="3" name="TextBox 13"/>
        <cdr:cNvSpPr txBox="1"/>
      </cdr:nvSpPr>
      <cdr:spPr>
        <a:xfrm xmlns:a="http://schemas.openxmlformats.org/drawingml/2006/main">
          <a:off x="3672005" y="759686"/>
          <a:ext cx="1568677" cy="639331"/>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baseline="0"/>
            <a:t>Effectiveness increases when trips made /trip requests increases</a:t>
          </a:r>
        </a:p>
      </cdr:txBody>
    </cdr:sp>
  </cdr:relSizeAnchor>
  <cdr:relSizeAnchor xmlns:cdr="http://schemas.openxmlformats.org/drawingml/2006/chartDrawing">
    <cdr:from>
      <cdr:x>0.76038</cdr:x>
      <cdr:y>0.04267</cdr:y>
    </cdr:from>
    <cdr:to>
      <cdr:x>0.88323</cdr:x>
      <cdr:y>0.13691</cdr:y>
    </cdr:to>
    <cdr:sp macro="" textlink="">
      <cdr:nvSpPr>
        <cdr:cNvPr id="4" name="TextBox 1"/>
        <cdr:cNvSpPr txBox="1"/>
      </cdr:nvSpPr>
      <cdr:spPr>
        <a:xfrm xmlns:a="http://schemas.openxmlformats.org/drawingml/2006/main">
          <a:off x="4117561" y="117061"/>
          <a:ext cx="665252" cy="2585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2014</a:t>
          </a:r>
        </a:p>
      </cdr:txBody>
    </cdr:sp>
  </cdr:relSizeAnchor>
</c:userShapes>
</file>

<file path=xl/drawings/drawing129.xml><?xml version="1.0" encoding="utf-8"?>
<c:userShapes xmlns:c="http://schemas.openxmlformats.org/drawingml/2006/chart">
  <cdr:relSizeAnchor xmlns:cdr="http://schemas.openxmlformats.org/drawingml/2006/chartDrawing">
    <cdr:from>
      <cdr:x>0.686</cdr:x>
      <cdr:y>0.27693</cdr:y>
    </cdr:from>
    <cdr:to>
      <cdr:x>0.97906</cdr:x>
      <cdr:y>0.50999</cdr:y>
    </cdr:to>
    <cdr:sp macro="" textlink="">
      <cdr:nvSpPr>
        <cdr:cNvPr id="3" name="TextBox 13"/>
        <cdr:cNvSpPr txBox="1"/>
      </cdr:nvSpPr>
      <cdr:spPr>
        <a:xfrm xmlns:a="http://schemas.openxmlformats.org/drawingml/2006/main">
          <a:off x="3672005" y="759686"/>
          <a:ext cx="1568677" cy="639331"/>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baseline="0"/>
            <a:t>Effectiveness increases when trips made /trip requests increases</a:t>
          </a:r>
        </a:p>
      </cdr:txBody>
    </cdr:sp>
  </cdr:relSizeAnchor>
  <cdr:relSizeAnchor xmlns:cdr="http://schemas.openxmlformats.org/drawingml/2006/chartDrawing">
    <cdr:from>
      <cdr:x>0.76038</cdr:x>
      <cdr:y>0.04267</cdr:y>
    </cdr:from>
    <cdr:to>
      <cdr:x>0.88323</cdr:x>
      <cdr:y>0.13691</cdr:y>
    </cdr:to>
    <cdr:sp macro="" textlink="">
      <cdr:nvSpPr>
        <cdr:cNvPr id="4" name="TextBox 1"/>
        <cdr:cNvSpPr txBox="1"/>
      </cdr:nvSpPr>
      <cdr:spPr>
        <a:xfrm xmlns:a="http://schemas.openxmlformats.org/drawingml/2006/main">
          <a:off x="4117561" y="117061"/>
          <a:ext cx="665252" cy="2585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2015</a:t>
          </a:r>
        </a:p>
      </cdr:txBody>
    </cdr:sp>
  </cdr:relSizeAnchor>
</c:userShapes>
</file>

<file path=xl/drawings/drawing13.xml><?xml version="1.0" encoding="utf-8"?>
<c:userShapes xmlns:c="http://schemas.openxmlformats.org/drawingml/2006/chart">
  <cdr:relSizeAnchor xmlns:cdr="http://schemas.openxmlformats.org/drawingml/2006/chartDrawing">
    <cdr:from>
      <cdr:x>0.66601</cdr:x>
      <cdr:y>0.22685</cdr:y>
    </cdr:from>
    <cdr:to>
      <cdr:x>0.97946</cdr:x>
      <cdr:y>0.51856</cdr:y>
    </cdr:to>
    <cdr:sp macro="" textlink="">
      <cdr:nvSpPr>
        <cdr:cNvPr id="2" name="TextBox 13"/>
        <cdr:cNvSpPr txBox="1"/>
      </cdr:nvSpPr>
      <cdr:spPr>
        <a:xfrm xmlns:a="http://schemas.openxmlformats.org/drawingml/2006/main">
          <a:off x="3670325" y="622300"/>
          <a:ext cx="1727389" cy="800219"/>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safety performance </a:t>
          </a:r>
          <a:r>
            <a:rPr lang="en-US" sz="1100" baseline="0"/>
            <a:t>increases when percentage of staff trained increases</a:t>
          </a:r>
          <a:endParaRPr lang="en-US" sz="1100"/>
        </a:p>
      </cdr:txBody>
    </cdr:sp>
  </cdr:relSizeAnchor>
  <cdr:relSizeAnchor xmlns:cdr="http://schemas.openxmlformats.org/drawingml/2006/chartDrawing">
    <cdr:from>
      <cdr:x>0.73761</cdr:x>
      <cdr:y>0.083</cdr:y>
    </cdr:from>
    <cdr:to>
      <cdr:x>0.86107</cdr:x>
      <cdr:y>0.17725</cdr:y>
    </cdr:to>
    <cdr:sp macro="" textlink="">
      <cdr:nvSpPr>
        <cdr:cNvPr id="3" name="TextBox 1"/>
        <cdr:cNvSpPr txBox="1"/>
      </cdr:nvSpPr>
      <cdr:spPr>
        <a:xfrm xmlns:a="http://schemas.openxmlformats.org/drawingml/2006/main">
          <a:off x="4064908" y="227693"/>
          <a:ext cx="680357"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2013</a:t>
          </a:r>
        </a:p>
      </cdr:txBody>
    </cdr:sp>
  </cdr:relSizeAnchor>
</c:userShapes>
</file>

<file path=xl/drawings/drawing130.xml><?xml version="1.0" encoding="utf-8"?>
<c:userShapes xmlns:c="http://schemas.openxmlformats.org/drawingml/2006/chart">
  <cdr:relSizeAnchor xmlns:cdr="http://schemas.openxmlformats.org/drawingml/2006/chartDrawing">
    <cdr:from>
      <cdr:x>0.686</cdr:x>
      <cdr:y>0.27693</cdr:y>
    </cdr:from>
    <cdr:to>
      <cdr:x>0.97906</cdr:x>
      <cdr:y>0.50999</cdr:y>
    </cdr:to>
    <cdr:sp macro="" textlink="">
      <cdr:nvSpPr>
        <cdr:cNvPr id="3" name="TextBox 13"/>
        <cdr:cNvSpPr txBox="1"/>
      </cdr:nvSpPr>
      <cdr:spPr>
        <a:xfrm xmlns:a="http://schemas.openxmlformats.org/drawingml/2006/main">
          <a:off x="3672005" y="759686"/>
          <a:ext cx="1568677" cy="639331"/>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baseline="0"/>
            <a:t>Effectiveness increases when trips made /trip requests increases</a:t>
          </a:r>
        </a:p>
      </cdr:txBody>
    </cdr:sp>
  </cdr:relSizeAnchor>
  <cdr:relSizeAnchor xmlns:cdr="http://schemas.openxmlformats.org/drawingml/2006/chartDrawing">
    <cdr:from>
      <cdr:x>0.76038</cdr:x>
      <cdr:y>0.04267</cdr:y>
    </cdr:from>
    <cdr:to>
      <cdr:x>0.88323</cdr:x>
      <cdr:y>0.13691</cdr:y>
    </cdr:to>
    <cdr:sp macro="" textlink="">
      <cdr:nvSpPr>
        <cdr:cNvPr id="4" name="TextBox 1"/>
        <cdr:cNvSpPr txBox="1"/>
      </cdr:nvSpPr>
      <cdr:spPr>
        <a:xfrm xmlns:a="http://schemas.openxmlformats.org/drawingml/2006/main">
          <a:off x="4117561" y="117061"/>
          <a:ext cx="665252" cy="2585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2016</a:t>
          </a:r>
        </a:p>
      </cdr:txBody>
    </cdr:sp>
  </cdr:relSizeAnchor>
</c:userShapes>
</file>

<file path=xl/drawings/drawing131.xml><?xml version="1.0" encoding="utf-8"?>
<c:userShapes xmlns:c="http://schemas.openxmlformats.org/drawingml/2006/chart">
  <cdr:relSizeAnchor xmlns:cdr="http://schemas.openxmlformats.org/drawingml/2006/chartDrawing">
    <cdr:from>
      <cdr:x>0.70958</cdr:x>
      <cdr:y>0.27924</cdr:y>
    </cdr:from>
    <cdr:to>
      <cdr:x>0.98539</cdr:x>
      <cdr:y>0.61712</cdr:y>
    </cdr:to>
    <cdr:sp macro="" textlink="">
      <cdr:nvSpPr>
        <cdr:cNvPr id="2" name="TextBox 13"/>
        <cdr:cNvSpPr txBox="1"/>
      </cdr:nvSpPr>
      <cdr:spPr>
        <a:xfrm xmlns:a="http://schemas.openxmlformats.org/drawingml/2006/main">
          <a:off x="3802691" y="766012"/>
          <a:ext cx="1478101" cy="926881"/>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baseline="0"/>
            <a:t>It is expected that effectiveness increases when vehicle availability and vehicle use increase</a:t>
          </a:r>
        </a:p>
      </cdr:txBody>
    </cdr:sp>
  </cdr:relSizeAnchor>
  <cdr:relSizeAnchor xmlns:cdr="http://schemas.openxmlformats.org/drawingml/2006/chartDrawing">
    <cdr:from>
      <cdr:x>0.7706</cdr:x>
      <cdr:y>0.08388</cdr:y>
    </cdr:from>
    <cdr:to>
      <cdr:x>0.89331</cdr:x>
      <cdr:y>0.17812</cdr:y>
    </cdr:to>
    <cdr:sp macro="" textlink="">
      <cdr:nvSpPr>
        <cdr:cNvPr id="3" name="TextBox 1"/>
        <cdr:cNvSpPr txBox="1"/>
      </cdr:nvSpPr>
      <cdr:spPr>
        <a:xfrm xmlns:a="http://schemas.openxmlformats.org/drawingml/2006/main">
          <a:off x="4129741" y="230094"/>
          <a:ext cx="657585" cy="2585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2014</a:t>
          </a:r>
        </a:p>
      </cdr:txBody>
    </cdr:sp>
  </cdr:relSizeAnchor>
</c:userShapes>
</file>

<file path=xl/drawings/drawing132.xml><?xml version="1.0" encoding="utf-8"?>
<c:userShapes xmlns:c="http://schemas.openxmlformats.org/drawingml/2006/chart">
  <cdr:relSizeAnchor xmlns:cdr="http://schemas.openxmlformats.org/drawingml/2006/chartDrawing">
    <cdr:from>
      <cdr:x>0.70958</cdr:x>
      <cdr:y>0.27924</cdr:y>
    </cdr:from>
    <cdr:to>
      <cdr:x>0.98539</cdr:x>
      <cdr:y>0.61712</cdr:y>
    </cdr:to>
    <cdr:sp macro="" textlink="">
      <cdr:nvSpPr>
        <cdr:cNvPr id="2" name="TextBox 13"/>
        <cdr:cNvSpPr txBox="1"/>
      </cdr:nvSpPr>
      <cdr:spPr>
        <a:xfrm xmlns:a="http://schemas.openxmlformats.org/drawingml/2006/main">
          <a:off x="3802691" y="766012"/>
          <a:ext cx="1478101" cy="926881"/>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baseline="0"/>
            <a:t>It is expected that effectiveness increases when vehicle availability and vehicle use increase</a:t>
          </a:r>
        </a:p>
      </cdr:txBody>
    </cdr:sp>
  </cdr:relSizeAnchor>
  <cdr:relSizeAnchor xmlns:cdr="http://schemas.openxmlformats.org/drawingml/2006/chartDrawing">
    <cdr:from>
      <cdr:x>0.7706</cdr:x>
      <cdr:y>0.08388</cdr:y>
    </cdr:from>
    <cdr:to>
      <cdr:x>0.89331</cdr:x>
      <cdr:y>0.17812</cdr:y>
    </cdr:to>
    <cdr:sp macro="" textlink="">
      <cdr:nvSpPr>
        <cdr:cNvPr id="3" name="TextBox 1"/>
        <cdr:cNvSpPr txBox="1"/>
      </cdr:nvSpPr>
      <cdr:spPr>
        <a:xfrm xmlns:a="http://schemas.openxmlformats.org/drawingml/2006/main">
          <a:off x="4129741" y="230094"/>
          <a:ext cx="657585" cy="2585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2015</a:t>
          </a:r>
        </a:p>
      </cdr:txBody>
    </cdr:sp>
  </cdr:relSizeAnchor>
</c:userShapes>
</file>

<file path=xl/drawings/drawing133.xml><?xml version="1.0" encoding="utf-8"?>
<c:userShapes xmlns:c="http://schemas.openxmlformats.org/drawingml/2006/chart">
  <cdr:relSizeAnchor xmlns:cdr="http://schemas.openxmlformats.org/drawingml/2006/chartDrawing">
    <cdr:from>
      <cdr:x>0.70958</cdr:x>
      <cdr:y>0.27924</cdr:y>
    </cdr:from>
    <cdr:to>
      <cdr:x>0.98539</cdr:x>
      <cdr:y>0.61712</cdr:y>
    </cdr:to>
    <cdr:sp macro="" textlink="">
      <cdr:nvSpPr>
        <cdr:cNvPr id="2" name="TextBox 13"/>
        <cdr:cNvSpPr txBox="1"/>
      </cdr:nvSpPr>
      <cdr:spPr>
        <a:xfrm xmlns:a="http://schemas.openxmlformats.org/drawingml/2006/main">
          <a:off x="3802691" y="766012"/>
          <a:ext cx="1478101" cy="926881"/>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baseline="0"/>
            <a:t>It is expected that effectiveness increases when vehicle availability and vehicle use increase</a:t>
          </a:r>
        </a:p>
      </cdr:txBody>
    </cdr:sp>
  </cdr:relSizeAnchor>
  <cdr:relSizeAnchor xmlns:cdr="http://schemas.openxmlformats.org/drawingml/2006/chartDrawing">
    <cdr:from>
      <cdr:x>0.7706</cdr:x>
      <cdr:y>0.08388</cdr:y>
    </cdr:from>
    <cdr:to>
      <cdr:x>0.89331</cdr:x>
      <cdr:y>0.17812</cdr:y>
    </cdr:to>
    <cdr:sp macro="" textlink="">
      <cdr:nvSpPr>
        <cdr:cNvPr id="3" name="TextBox 1"/>
        <cdr:cNvSpPr txBox="1"/>
      </cdr:nvSpPr>
      <cdr:spPr>
        <a:xfrm xmlns:a="http://schemas.openxmlformats.org/drawingml/2006/main">
          <a:off x="4129741" y="230094"/>
          <a:ext cx="657585" cy="2585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2016</a:t>
          </a:r>
        </a:p>
      </cdr:txBody>
    </cdr:sp>
  </cdr:relSizeAnchor>
</c:userShapes>
</file>

<file path=xl/drawings/drawing14.xml><?xml version="1.0" encoding="utf-8"?>
<c:userShapes xmlns:c="http://schemas.openxmlformats.org/drawingml/2006/chart">
  <cdr:relSizeAnchor xmlns:cdr="http://schemas.openxmlformats.org/drawingml/2006/chartDrawing">
    <cdr:from>
      <cdr:x>0.67104</cdr:x>
      <cdr:y>0.1612</cdr:y>
    </cdr:from>
    <cdr:to>
      <cdr:x>1</cdr:x>
      <cdr:y>0.45291</cdr:y>
    </cdr:to>
    <cdr:sp macro="" textlink="">
      <cdr:nvSpPr>
        <cdr:cNvPr id="2" name="TextBox 13"/>
        <cdr:cNvSpPr txBox="1"/>
      </cdr:nvSpPr>
      <cdr:spPr>
        <a:xfrm xmlns:a="http://schemas.openxmlformats.org/drawingml/2006/main">
          <a:off x="3538647" y="442205"/>
          <a:ext cx="1734729" cy="800218"/>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safety performance </a:t>
          </a:r>
          <a:r>
            <a:rPr lang="en-US" sz="1100" baseline="0"/>
            <a:t>increases when training hours increase</a:t>
          </a:r>
          <a:endParaRPr lang="en-US" sz="1100"/>
        </a:p>
      </cdr:txBody>
    </cdr:sp>
  </cdr:relSizeAnchor>
  <cdr:relSizeAnchor xmlns:cdr="http://schemas.openxmlformats.org/drawingml/2006/chartDrawing">
    <cdr:from>
      <cdr:x>0.76146</cdr:x>
      <cdr:y>0.04871</cdr:y>
    </cdr:from>
    <cdr:to>
      <cdr:x>0.88492</cdr:x>
      <cdr:y>0.14296</cdr:y>
    </cdr:to>
    <cdr:sp macro="" textlink="">
      <cdr:nvSpPr>
        <cdr:cNvPr id="3" name="TextBox 1"/>
        <cdr:cNvSpPr txBox="1"/>
      </cdr:nvSpPr>
      <cdr:spPr>
        <a:xfrm xmlns:a="http://schemas.openxmlformats.org/drawingml/2006/main">
          <a:off x="4200387" y="133626"/>
          <a:ext cx="681014"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2013</a:t>
          </a:r>
        </a:p>
      </cdr:txBody>
    </cdr:sp>
  </cdr:relSizeAnchor>
</c:userShapes>
</file>

<file path=xl/drawings/drawing15.xml><?xml version="1.0" encoding="utf-8"?>
<c:userShapes xmlns:c="http://schemas.openxmlformats.org/drawingml/2006/chart">
  <cdr:relSizeAnchor xmlns:cdr="http://schemas.openxmlformats.org/drawingml/2006/chartDrawing">
    <cdr:from>
      <cdr:x>0.66343</cdr:x>
      <cdr:y>0.26158</cdr:y>
    </cdr:from>
    <cdr:to>
      <cdr:x>0.95945</cdr:x>
      <cdr:y>0.58858</cdr:y>
    </cdr:to>
    <cdr:sp macro="" textlink="">
      <cdr:nvSpPr>
        <cdr:cNvPr id="2" name="TextBox 13"/>
        <cdr:cNvSpPr txBox="1"/>
      </cdr:nvSpPr>
      <cdr:spPr>
        <a:xfrm xmlns:a="http://schemas.openxmlformats.org/drawingml/2006/main">
          <a:off x="3498516" y="717566"/>
          <a:ext cx="1561025" cy="897037"/>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safety performance </a:t>
          </a:r>
          <a:r>
            <a:rPr lang="en-US" sz="1100" baseline="0"/>
            <a:t>increases when working hours per day or night decrease</a:t>
          </a:r>
          <a:endParaRPr lang="en-US" sz="1100"/>
        </a:p>
      </cdr:txBody>
    </cdr:sp>
  </cdr:relSizeAnchor>
  <cdr:relSizeAnchor xmlns:cdr="http://schemas.openxmlformats.org/drawingml/2006/chartDrawing">
    <cdr:from>
      <cdr:x>0.74194</cdr:x>
      <cdr:y>0.08494</cdr:y>
    </cdr:from>
    <cdr:to>
      <cdr:x>0.8654</cdr:x>
      <cdr:y>0.17919</cdr:y>
    </cdr:to>
    <cdr:sp macro="" textlink="">
      <cdr:nvSpPr>
        <cdr:cNvPr id="3" name="TextBox 1"/>
        <cdr:cNvSpPr txBox="1"/>
      </cdr:nvSpPr>
      <cdr:spPr>
        <a:xfrm xmlns:a="http://schemas.openxmlformats.org/drawingml/2006/main">
          <a:off x="4092713" y="233017"/>
          <a:ext cx="681014"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2013</a:t>
          </a:r>
        </a:p>
      </cdr:txBody>
    </cdr:sp>
  </cdr:relSizeAnchor>
</c:userShapes>
</file>

<file path=xl/drawings/drawing16.xml><?xml version="1.0" encoding="utf-8"?>
<c:userShapes xmlns:c="http://schemas.openxmlformats.org/drawingml/2006/chart">
  <cdr:relSizeAnchor xmlns:cdr="http://schemas.openxmlformats.org/drawingml/2006/chartDrawing">
    <cdr:from>
      <cdr:x>0.74494</cdr:x>
      <cdr:y>0.05777</cdr:y>
    </cdr:from>
    <cdr:to>
      <cdr:x>0.8684</cdr:x>
      <cdr:y>0.15202</cdr:y>
    </cdr:to>
    <cdr:sp macro="" textlink="">
      <cdr:nvSpPr>
        <cdr:cNvPr id="3" name="TextBox 1"/>
        <cdr:cNvSpPr txBox="1"/>
      </cdr:nvSpPr>
      <cdr:spPr>
        <a:xfrm xmlns:a="http://schemas.openxmlformats.org/drawingml/2006/main">
          <a:off x="4109278" y="158474"/>
          <a:ext cx="681014"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2013</a:t>
          </a:r>
        </a:p>
      </cdr:txBody>
    </cdr:sp>
  </cdr:relSizeAnchor>
  <cdr:relSizeAnchor xmlns:cdr="http://schemas.openxmlformats.org/drawingml/2006/chartDrawing">
    <cdr:from>
      <cdr:x>0.64713</cdr:x>
      <cdr:y>0.16149</cdr:y>
    </cdr:from>
    <cdr:to>
      <cdr:x>0.98904</cdr:x>
      <cdr:y>0.69952</cdr:y>
    </cdr:to>
    <cdr:sp macro="" textlink="">
      <cdr:nvSpPr>
        <cdr:cNvPr id="4" name="TextBox 13"/>
        <cdr:cNvSpPr txBox="1"/>
      </cdr:nvSpPr>
      <cdr:spPr>
        <a:xfrm xmlns:a="http://schemas.openxmlformats.org/drawingml/2006/main">
          <a:off x="3412565" y="443006"/>
          <a:ext cx="1803022" cy="1475929"/>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safety performance </a:t>
          </a:r>
          <a:r>
            <a:rPr lang="en-US" sz="1100" baseline="0"/>
            <a:t>increases when kilometers/ driver decrease.</a:t>
          </a:r>
        </a:p>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It is expected that safety performance </a:t>
          </a:r>
          <a:r>
            <a:rPr lang="en-US" sz="1100" baseline="0">
              <a:solidFill>
                <a:schemeClr val="dk1"/>
              </a:solidFill>
              <a:effectLst/>
              <a:latin typeface="+mn-lt"/>
              <a:ea typeface="+mn-ea"/>
              <a:cs typeface="+mn-cs"/>
            </a:rPr>
            <a:t>increases when kilometers/speed violation occurence increase</a:t>
          </a:r>
          <a:endParaRPr lang="en-US">
            <a:effectLst/>
          </a:endParaRPr>
        </a:p>
        <a:p xmlns:a="http://schemas.openxmlformats.org/drawingml/2006/main">
          <a:endParaRPr lang="en-US" sz="1100"/>
        </a:p>
      </cdr:txBody>
    </cdr:sp>
  </cdr:relSizeAnchor>
</c:userShapes>
</file>

<file path=xl/drawings/drawing17.xml><?xml version="1.0" encoding="utf-8"?>
<c:userShapes xmlns:c="http://schemas.openxmlformats.org/drawingml/2006/chart">
  <cdr:relSizeAnchor xmlns:cdr="http://schemas.openxmlformats.org/drawingml/2006/chartDrawing">
    <cdr:from>
      <cdr:x>0.69347</cdr:x>
      <cdr:y>0.24346</cdr:y>
    </cdr:from>
    <cdr:to>
      <cdr:x>0.98949</cdr:x>
      <cdr:y>0.65807</cdr:y>
    </cdr:to>
    <cdr:sp macro="" textlink="">
      <cdr:nvSpPr>
        <cdr:cNvPr id="3" name="TextBox 13"/>
        <cdr:cNvSpPr txBox="1"/>
      </cdr:nvSpPr>
      <cdr:spPr>
        <a:xfrm xmlns:a="http://schemas.openxmlformats.org/drawingml/2006/main">
          <a:off x="3656928" y="667858"/>
          <a:ext cx="1561025" cy="113736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safety performance </a:t>
          </a:r>
          <a:r>
            <a:rPr lang="en-US" sz="1100" baseline="0"/>
            <a:t>increases when number of traffic fines  per driver per year decrease</a:t>
          </a:r>
          <a:endParaRPr lang="en-US" sz="1100"/>
        </a:p>
      </cdr:txBody>
    </cdr:sp>
  </cdr:relSizeAnchor>
  <cdr:relSizeAnchor xmlns:cdr="http://schemas.openxmlformats.org/drawingml/2006/chartDrawing">
    <cdr:from>
      <cdr:x>0.76897</cdr:x>
      <cdr:y>0.06985</cdr:y>
    </cdr:from>
    <cdr:to>
      <cdr:x>0.89243</cdr:x>
      <cdr:y>0.16409</cdr:y>
    </cdr:to>
    <cdr:sp macro="" textlink="">
      <cdr:nvSpPr>
        <cdr:cNvPr id="4" name="TextBox 1"/>
        <cdr:cNvSpPr txBox="1"/>
      </cdr:nvSpPr>
      <cdr:spPr>
        <a:xfrm xmlns:a="http://schemas.openxmlformats.org/drawingml/2006/main">
          <a:off x="4241800" y="191605"/>
          <a:ext cx="681014"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2013</a:t>
          </a:r>
        </a:p>
      </cdr:txBody>
    </cdr:sp>
  </cdr:relSizeAnchor>
</c:userShapes>
</file>

<file path=xl/drawings/drawing18.xml><?xml version="1.0" encoding="utf-8"?>
<c:userShapes xmlns:c="http://schemas.openxmlformats.org/drawingml/2006/chart">
  <cdr:relSizeAnchor xmlns:cdr="http://schemas.openxmlformats.org/drawingml/2006/chartDrawing">
    <cdr:from>
      <cdr:x>0.71852</cdr:x>
      <cdr:y>0.14873</cdr:y>
    </cdr:from>
    <cdr:to>
      <cdr:x>0.98494</cdr:x>
      <cdr:y>0.44445</cdr:y>
    </cdr:to>
    <cdr:sp macro="" textlink="">
      <cdr:nvSpPr>
        <cdr:cNvPr id="2" name="TextBox 13"/>
        <cdr:cNvSpPr txBox="1"/>
      </cdr:nvSpPr>
      <cdr:spPr>
        <a:xfrm xmlns:a="http://schemas.openxmlformats.org/drawingml/2006/main">
          <a:off x="4003675" y="407988"/>
          <a:ext cx="1484560" cy="811219"/>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Safety  performance </a:t>
          </a:r>
          <a:r>
            <a:rPr lang="en-US" sz="1100" baseline="0"/>
            <a:t>increases when kilometers/fatal accidents increase</a:t>
          </a:r>
          <a:endParaRPr lang="en-US" sz="1100"/>
        </a:p>
      </cdr:txBody>
    </cdr:sp>
  </cdr:relSizeAnchor>
  <cdr:relSizeAnchor xmlns:cdr="http://schemas.openxmlformats.org/drawingml/2006/chartDrawing">
    <cdr:from>
      <cdr:x>0.78765</cdr:x>
      <cdr:y>0.03968</cdr:y>
    </cdr:from>
    <cdr:to>
      <cdr:x>0.91111</cdr:x>
      <cdr:y>0.13393</cdr:y>
    </cdr:to>
    <cdr:sp macro="" textlink="">
      <cdr:nvSpPr>
        <cdr:cNvPr id="3" name="TextBox 2"/>
        <cdr:cNvSpPr txBox="1"/>
      </cdr:nvSpPr>
      <cdr:spPr>
        <a:xfrm xmlns:a="http://schemas.openxmlformats.org/drawingml/2006/main">
          <a:off x="4340678" y="108858"/>
          <a:ext cx="680357" cy="258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t>2013</a:t>
          </a:r>
        </a:p>
      </cdr:txBody>
    </cdr:sp>
  </cdr:relSizeAnchor>
</c:userShapes>
</file>

<file path=xl/drawings/drawing19.xml><?xml version="1.0" encoding="utf-8"?>
<c:userShapes xmlns:c="http://schemas.openxmlformats.org/drawingml/2006/chart">
  <cdr:relSizeAnchor xmlns:cdr="http://schemas.openxmlformats.org/drawingml/2006/chartDrawing">
    <cdr:from>
      <cdr:x>0.67578</cdr:x>
      <cdr:y>0.17477</cdr:y>
    </cdr:from>
    <cdr:to>
      <cdr:x>0.96856</cdr:x>
      <cdr:y>0.44095</cdr:y>
    </cdr:to>
    <cdr:sp macro="" textlink="">
      <cdr:nvSpPr>
        <cdr:cNvPr id="2" name="TextBox 13"/>
        <cdr:cNvSpPr txBox="1"/>
      </cdr:nvSpPr>
      <cdr:spPr>
        <a:xfrm xmlns:a="http://schemas.openxmlformats.org/drawingml/2006/main">
          <a:off x="3765550" y="479425"/>
          <a:ext cx="1631362" cy="73018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Safety performance </a:t>
          </a:r>
          <a:r>
            <a:rPr lang="en-US" sz="1100" baseline="0"/>
            <a:t>increases when kilometers/ accidents increase</a:t>
          </a:r>
          <a:endParaRPr lang="en-US" sz="1100"/>
        </a:p>
      </cdr:txBody>
    </cdr:sp>
  </cdr:relSizeAnchor>
  <cdr:relSizeAnchor xmlns:cdr="http://schemas.openxmlformats.org/drawingml/2006/chartDrawing">
    <cdr:from>
      <cdr:x>0.7944</cdr:x>
      <cdr:y>0.03836</cdr:y>
    </cdr:from>
    <cdr:to>
      <cdr:x>0.91786</cdr:x>
      <cdr:y>0.1326</cdr:y>
    </cdr:to>
    <cdr:sp macro="" textlink="">
      <cdr:nvSpPr>
        <cdr:cNvPr id="3" name="TextBox 1"/>
        <cdr:cNvSpPr txBox="1"/>
      </cdr:nvSpPr>
      <cdr:spPr>
        <a:xfrm xmlns:a="http://schemas.openxmlformats.org/drawingml/2006/main">
          <a:off x="4377872" y="105228"/>
          <a:ext cx="680357"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2013</a:t>
          </a:r>
        </a:p>
      </cdr:txBody>
    </cdr:sp>
  </cdr:relSizeAnchor>
</c:userShapes>
</file>

<file path=xl/drawings/drawing2.xml><?xml version="1.0" encoding="utf-8"?>
<c:userShapes xmlns:c="http://schemas.openxmlformats.org/drawingml/2006/chart">
  <cdr:relSizeAnchor xmlns:cdr="http://schemas.openxmlformats.org/drawingml/2006/chartDrawing">
    <cdr:from>
      <cdr:x>0.71852</cdr:x>
      <cdr:y>0.14873</cdr:y>
    </cdr:from>
    <cdr:to>
      <cdr:x>0.98494</cdr:x>
      <cdr:y>0.44445</cdr:y>
    </cdr:to>
    <cdr:sp macro="" textlink="">
      <cdr:nvSpPr>
        <cdr:cNvPr id="2" name="TextBox 13"/>
        <cdr:cNvSpPr txBox="1"/>
      </cdr:nvSpPr>
      <cdr:spPr>
        <a:xfrm xmlns:a="http://schemas.openxmlformats.org/drawingml/2006/main">
          <a:off x="4003675" y="407988"/>
          <a:ext cx="1484560" cy="811219"/>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Safety  performance </a:t>
          </a:r>
          <a:r>
            <a:rPr lang="en-US" sz="1100" baseline="0"/>
            <a:t>increases when kilometers/fatal accidents increase</a:t>
          </a:r>
          <a:endParaRPr lang="en-US" sz="1100"/>
        </a:p>
      </cdr:txBody>
    </cdr:sp>
  </cdr:relSizeAnchor>
</c:userShapes>
</file>

<file path=xl/drawings/drawing20.xml><?xml version="1.0" encoding="utf-8"?>
<c:userShapes xmlns:c="http://schemas.openxmlformats.org/drawingml/2006/chart">
  <cdr:relSizeAnchor xmlns:cdr="http://schemas.openxmlformats.org/drawingml/2006/chartDrawing">
    <cdr:from>
      <cdr:x>0.67095</cdr:x>
      <cdr:y>0.13261</cdr:y>
    </cdr:from>
    <cdr:to>
      <cdr:x>0.96697</cdr:x>
      <cdr:y>0.34668</cdr:y>
    </cdr:to>
    <cdr:sp macro="" textlink="">
      <cdr:nvSpPr>
        <cdr:cNvPr id="2" name="TextBox 13"/>
        <cdr:cNvSpPr txBox="1"/>
      </cdr:nvSpPr>
      <cdr:spPr>
        <a:xfrm xmlns:a="http://schemas.openxmlformats.org/drawingml/2006/main">
          <a:off x="3697515" y="363765"/>
          <a:ext cx="1631362" cy="587237"/>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Safety performance </a:t>
          </a:r>
          <a:r>
            <a:rPr lang="en-US" sz="1100" baseline="0"/>
            <a:t>increases when number of accidents decrease</a:t>
          </a:r>
          <a:endParaRPr lang="en-US" sz="1100"/>
        </a:p>
      </cdr:txBody>
    </cdr:sp>
  </cdr:relSizeAnchor>
  <cdr:relSizeAnchor xmlns:cdr="http://schemas.openxmlformats.org/drawingml/2006/chartDrawing">
    <cdr:from>
      <cdr:x>0.77959</cdr:x>
      <cdr:y>0.02348</cdr:y>
    </cdr:from>
    <cdr:to>
      <cdr:x>0.90305</cdr:x>
      <cdr:y>0.11772</cdr:y>
    </cdr:to>
    <cdr:sp macro="" textlink="">
      <cdr:nvSpPr>
        <cdr:cNvPr id="3" name="TextBox 1"/>
        <cdr:cNvSpPr txBox="1"/>
      </cdr:nvSpPr>
      <cdr:spPr>
        <a:xfrm xmlns:a="http://schemas.openxmlformats.org/drawingml/2006/main">
          <a:off x="4296228" y="64407"/>
          <a:ext cx="680357"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2014</a:t>
          </a:r>
        </a:p>
      </cdr:txBody>
    </cdr:sp>
  </cdr:relSizeAnchor>
</c:userShapes>
</file>

<file path=xl/drawings/drawing21.xml><?xml version="1.0" encoding="utf-8"?>
<c:userShapes xmlns:c="http://schemas.openxmlformats.org/drawingml/2006/chart">
  <cdr:relSizeAnchor xmlns:cdr="http://schemas.openxmlformats.org/drawingml/2006/chartDrawing">
    <cdr:from>
      <cdr:x>0.66601</cdr:x>
      <cdr:y>0.22685</cdr:y>
    </cdr:from>
    <cdr:to>
      <cdr:x>0.97946</cdr:x>
      <cdr:y>0.51856</cdr:y>
    </cdr:to>
    <cdr:sp macro="" textlink="">
      <cdr:nvSpPr>
        <cdr:cNvPr id="2" name="TextBox 13"/>
        <cdr:cNvSpPr txBox="1"/>
      </cdr:nvSpPr>
      <cdr:spPr>
        <a:xfrm xmlns:a="http://schemas.openxmlformats.org/drawingml/2006/main">
          <a:off x="3670325" y="622300"/>
          <a:ext cx="1727389" cy="800219"/>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safety performance </a:t>
          </a:r>
          <a:r>
            <a:rPr lang="en-US" sz="1100" baseline="0"/>
            <a:t>increases when percentage of staff trained increases</a:t>
          </a:r>
          <a:endParaRPr lang="en-US" sz="1100"/>
        </a:p>
      </cdr:txBody>
    </cdr:sp>
  </cdr:relSizeAnchor>
  <cdr:relSizeAnchor xmlns:cdr="http://schemas.openxmlformats.org/drawingml/2006/chartDrawing">
    <cdr:from>
      <cdr:x>0.73761</cdr:x>
      <cdr:y>0.083</cdr:y>
    </cdr:from>
    <cdr:to>
      <cdr:x>0.86107</cdr:x>
      <cdr:y>0.17725</cdr:y>
    </cdr:to>
    <cdr:sp macro="" textlink="">
      <cdr:nvSpPr>
        <cdr:cNvPr id="3" name="TextBox 1"/>
        <cdr:cNvSpPr txBox="1"/>
      </cdr:nvSpPr>
      <cdr:spPr>
        <a:xfrm xmlns:a="http://schemas.openxmlformats.org/drawingml/2006/main">
          <a:off x="4064908" y="227693"/>
          <a:ext cx="680357"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2014</a:t>
          </a:r>
        </a:p>
      </cdr:txBody>
    </cdr:sp>
  </cdr:relSizeAnchor>
</c:userShapes>
</file>

<file path=xl/drawings/drawing22.xml><?xml version="1.0" encoding="utf-8"?>
<c:userShapes xmlns:c="http://schemas.openxmlformats.org/drawingml/2006/chart">
  <cdr:relSizeAnchor xmlns:cdr="http://schemas.openxmlformats.org/drawingml/2006/chartDrawing">
    <cdr:from>
      <cdr:x>0.66073</cdr:x>
      <cdr:y>0.20205</cdr:y>
    </cdr:from>
    <cdr:to>
      <cdr:x>0.98969</cdr:x>
      <cdr:y>0.49376</cdr:y>
    </cdr:to>
    <cdr:sp macro="" textlink="">
      <cdr:nvSpPr>
        <cdr:cNvPr id="2" name="TextBox 13"/>
        <cdr:cNvSpPr txBox="1"/>
      </cdr:nvSpPr>
      <cdr:spPr>
        <a:xfrm xmlns:a="http://schemas.openxmlformats.org/drawingml/2006/main">
          <a:off x="3644742" y="554261"/>
          <a:ext cx="1814615" cy="800218"/>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safety performance </a:t>
          </a:r>
          <a:r>
            <a:rPr lang="en-US" sz="1100" baseline="0"/>
            <a:t>increases when training hours increase</a:t>
          </a:r>
          <a:endParaRPr lang="en-US" sz="1100"/>
        </a:p>
      </cdr:txBody>
    </cdr:sp>
  </cdr:relSizeAnchor>
  <cdr:relSizeAnchor xmlns:cdr="http://schemas.openxmlformats.org/drawingml/2006/chartDrawing">
    <cdr:from>
      <cdr:x>0.76146</cdr:x>
      <cdr:y>0.04871</cdr:y>
    </cdr:from>
    <cdr:to>
      <cdr:x>0.88492</cdr:x>
      <cdr:y>0.14296</cdr:y>
    </cdr:to>
    <cdr:sp macro="" textlink="">
      <cdr:nvSpPr>
        <cdr:cNvPr id="3" name="TextBox 1"/>
        <cdr:cNvSpPr txBox="1"/>
      </cdr:nvSpPr>
      <cdr:spPr>
        <a:xfrm xmlns:a="http://schemas.openxmlformats.org/drawingml/2006/main">
          <a:off x="4200387" y="133626"/>
          <a:ext cx="681014"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2014</a:t>
          </a:r>
        </a:p>
      </cdr:txBody>
    </cdr:sp>
  </cdr:relSizeAnchor>
</c:userShapes>
</file>

<file path=xl/drawings/drawing23.xml><?xml version="1.0" encoding="utf-8"?>
<c:userShapes xmlns:c="http://schemas.openxmlformats.org/drawingml/2006/chart">
  <cdr:relSizeAnchor xmlns:cdr="http://schemas.openxmlformats.org/drawingml/2006/chartDrawing">
    <cdr:from>
      <cdr:x>0.66343</cdr:x>
      <cdr:y>0.26158</cdr:y>
    </cdr:from>
    <cdr:to>
      <cdr:x>0.95945</cdr:x>
      <cdr:y>0.57224</cdr:y>
    </cdr:to>
    <cdr:sp macro="" textlink="">
      <cdr:nvSpPr>
        <cdr:cNvPr id="2" name="TextBox 13"/>
        <cdr:cNvSpPr txBox="1"/>
      </cdr:nvSpPr>
      <cdr:spPr>
        <a:xfrm xmlns:a="http://schemas.openxmlformats.org/drawingml/2006/main">
          <a:off x="3498516" y="717566"/>
          <a:ext cx="1561025" cy="852214"/>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safety performance </a:t>
          </a:r>
          <a:r>
            <a:rPr lang="en-US" sz="1100" baseline="0"/>
            <a:t>increases when working hours per day or night decrease</a:t>
          </a:r>
          <a:endParaRPr lang="en-US" sz="1100"/>
        </a:p>
      </cdr:txBody>
    </cdr:sp>
  </cdr:relSizeAnchor>
  <cdr:relSizeAnchor xmlns:cdr="http://schemas.openxmlformats.org/drawingml/2006/chartDrawing">
    <cdr:from>
      <cdr:x>0.74194</cdr:x>
      <cdr:y>0.08494</cdr:y>
    </cdr:from>
    <cdr:to>
      <cdr:x>0.8654</cdr:x>
      <cdr:y>0.17919</cdr:y>
    </cdr:to>
    <cdr:sp macro="" textlink="">
      <cdr:nvSpPr>
        <cdr:cNvPr id="3" name="TextBox 1"/>
        <cdr:cNvSpPr txBox="1"/>
      </cdr:nvSpPr>
      <cdr:spPr>
        <a:xfrm xmlns:a="http://schemas.openxmlformats.org/drawingml/2006/main">
          <a:off x="4092713" y="233017"/>
          <a:ext cx="681014"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2014</a:t>
          </a:r>
        </a:p>
      </cdr:txBody>
    </cdr:sp>
  </cdr:relSizeAnchor>
</c:userShapes>
</file>

<file path=xl/drawings/drawing24.xml><?xml version="1.0" encoding="utf-8"?>
<c:userShapes xmlns:c="http://schemas.openxmlformats.org/drawingml/2006/chart">
  <cdr:relSizeAnchor xmlns:cdr="http://schemas.openxmlformats.org/drawingml/2006/chartDrawing">
    <cdr:from>
      <cdr:x>0.74494</cdr:x>
      <cdr:y>0.05777</cdr:y>
    </cdr:from>
    <cdr:to>
      <cdr:x>0.8684</cdr:x>
      <cdr:y>0.15202</cdr:y>
    </cdr:to>
    <cdr:sp macro="" textlink="">
      <cdr:nvSpPr>
        <cdr:cNvPr id="3" name="TextBox 1"/>
        <cdr:cNvSpPr txBox="1"/>
      </cdr:nvSpPr>
      <cdr:spPr>
        <a:xfrm xmlns:a="http://schemas.openxmlformats.org/drawingml/2006/main">
          <a:off x="4109278" y="158474"/>
          <a:ext cx="681014"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2014</a:t>
          </a:r>
        </a:p>
      </cdr:txBody>
    </cdr:sp>
  </cdr:relSizeAnchor>
  <cdr:relSizeAnchor xmlns:cdr="http://schemas.openxmlformats.org/drawingml/2006/chartDrawing">
    <cdr:from>
      <cdr:x>0.65138</cdr:x>
      <cdr:y>0.16149</cdr:y>
    </cdr:from>
    <cdr:to>
      <cdr:x>0.99329</cdr:x>
      <cdr:y>0.69952</cdr:y>
    </cdr:to>
    <cdr:sp macro="" textlink="">
      <cdr:nvSpPr>
        <cdr:cNvPr id="4" name="TextBox 13"/>
        <cdr:cNvSpPr txBox="1"/>
      </cdr:nvSpPr>
      <cdr:spPr>
        <a:xfrm xmlns:a="http://schemas.openxmlformats.org/drawingml/2006/main">
          <a:off x="3434976" y="443006"/>
          <a:ext cx="1803022" cy="1475929"/>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safety performance </a:t>
          </a:r>
          <a:r>
            <a:rPr lang="en-US" sz="1100" baseline="0"/>
            <a:t>increases when kilometers/ driver decrease.</a:t>
          </a:r>
        </a:p>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It is expected that safety performance </a:t>
          </a:r>
          <a:r>
            <a:rPr lang="en-US" sz="1100" baseline="0">
              <a:solidFill>
                <a:schemeClr val="dk1"/>
              </a:solidFill>
              <a:effectLst/>
              <a:latin typeface="+mn-lt"/>
              <a:ea typeface="+mn-ea"/>
              <a:cs typeface="+mn-cs"/>
            </a:rPr>
            <a:t>increases when kilometers/speed violation occurence increase</a:t>
          </a:r>
          <a:endParaRPr lang="en-US">
            <a:effectLst/>
          </a:endParaRPr>
        </a:p>
        <a:p xmlns:a="http://schemas.openxmlformats.org/drawingml/2006/main">
          <a:endParaRPr lang="en-US" sz="1100"/>
        </a:p>
      </cdr:txBody>
    </cdr:sp>
  </cdr:relSizeAnchor>
</c:userShapes>
</file>

<file path=xl/drawings/drawing25.xml><?xml version="1.0" encoding="utf-8"?>
<c:userShapes xmlns:c="http://schemas.openxmlformats.org/drawingml/2006/chart">
  <cdr:relSizeAnchor xmlns:cdr="http://schemas.openxmlformats.org/drawingml/2006/chartDrawing">
    <cdr:from>
      <cdr:x>0.69347</cdr:x>
      <cdr:y>0.24346</cdr:y>
    </cdr:from>
    <cdr:to>
      <cdr:x>0.98949</cdr:x>
      <cdr:y>0.68667</cdr:y>
    </cdr:to>
    <cdr:sp macro="" textlink="">
      <cdr:nvSpPr>
        <cdr:cNvPr id="3" name="TextBox 13"/>
        <cdr:cNvSpPr txBox="1"/>
      </cdr:nvSpPr>
      <cdr:spPr>
        <a:xfrm xmlns:a="http://schemas.openxmlformats.org/drawingml/2006/main">
          <a:off x="3656928" y="667859"/>
          <a:ext cx="1561025" cy="1215806"/>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safety performance </a:t>
          </a:r>
          <a:r>
            <a:rPr lang="en-US" sz="1100" baseline="0"/>
            <a:t>increases when number of traffic fines  per driver per year decrease</a:t>
          </a:r>
          <a:endParaRPr lang="en-US" sz="1100"/>
        </a:p>
      </cdr:txBody>
    </cdr:sp>
  </cdr:relSizeAnchor>
  <cdr:relSizeAnchor xmlns:cdr="http://schemas.openxmlformats.org/drawingml/2006/chartDrawing">
    <cdr:from>
      <cdr:x>0.76897</cdr:x>
      <cdr:y>0.06985</cdr:y>
    </cdr:from>
    <cdr:to>
      <cdr:x>0.89243</cdr:x>
      <cdr:y>0.16409</cdr:y>
    </cdr:to>
    <cdr:sp macro="" textlink="">
      <cdr:nvSpPr>
        <cdr:cNvPr id="4" name="TextBox 1"/>
        <cdr:cNvSpPr txBox="1"/>
      </cdr:nvSpPr>
      <cdr:spPr>
        <a:xfrm xmlns:a="http://schemas.openxmlformats.org/drawingml/2006/main">
          <a:off x="4241800" y="191605"/>
          <a:ext cx="681014"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2014</a:t>
          </a:r>
        </a:p>
      </cdr:txBody>
    </cdr:sp>
  </cdr:relSizeAnchor>
</c:userShapes>
</file>

<file path=xl/drawings/drawing26.xml><?xml version="1.0" encoding="utf-8"?>
<c:userShapes xmlns:c="http://schemas.openxmlformats.org/drawingml/2006/chart">
  <cdr:relSizeAnchor xmlns:cdr="http://schemas.openxmlformats.org/drawingml/2006/chartDrawing">
    <cdr:from>
      <cdr:x>0.71852</cdr:x>
      <cdr:y>0.14873</cdr:y>
    </cdr:from>
    <cdr:to>
      <cdr:x>0.98494</cdr:x>
      <cdr:y>0.44445</cdr:y>
    </cdr:to>
    <cdr:sp macro="" textlink="">
      <cdr:nvSpPr>
        <cdr:cNvPr id="2" name="TextBox 13"/>
        <cdr:cNvSpPr txBox="1"/>
      </cdr:nvSpPr>
      <cdr:spPr>
        <a:xfrm xmlns:a="http://schemas.openxmlformats.org/drawingml/2006/main">
          <a:off x="4003675" y="407988"/>
          <a:ext cx="1484560" cy="811219"/>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Safety  performance </a:t>
          </a:r>
          <a:r>
            <a:rPr lang="en-US" sz="1100" baseline="0"/>
            <a:t>increases when kilometers/fatal accidents increase</a:t>
          </a:r>
          <a:endParaRPr lang="en-US" sz="1100"/>
        </a:p>
      </cdr:txBody>
    </cdr:sp>
  </cdr:relSizeAnchor>
  <cdr:relSizeAnchor xmlns:cdr="http://schemas.openxmlformats.org/drawingml/2006/chartDrawing">
    <cdr:from>
      <cdr:x>0.78765</cdr:x>
      <cdr:y>0.03968</cdr:y>
    </cdr:from>
    <cdr:to>
      <cdr:x>0.91111</cdr:x>
      <cdr:y>0.13393</cdr:y>
    </cdr:to>
    <cdr:sp macro="" textlink="">
      <cdr:nvSpPr>
        <cdr:cNvPr id="3" name="TextBox 2"/>
        <cdr:cNvSpPr txBox="1"/>
      </cdr:nvSpPr>
      <cdr:spPr>
        <a:xfrm xmlns:a="http://schemas.openxmlformats.org/drawingml/2006/main">
          <a:off x="4340678" y="108858"/>
          <a:ext cx="680357" cy="258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t>2014</a:t>
          </a:r>
        </a:p>
      </cdr:txBody>
    </cdr:sp>
  </cdr:relSizeAnchor>
  <cdr:relSizeAnchor xmlns:cdr="http://schemas.openxmlformats.org/drawingml/2006/chartDrawing">
    <cdr:from>
      <cdr:x>0.71852</cdr:x>
      <cdr:y>0.14873</cdr:y>
    </cdr:from>
    <cdr:to>
      <cdr:x>0.98494</cdr:x>
      <cdr:y>0.44445</cdr:y>
    </cdr:to>
    <cdr:sp macro="" textlink="">
      <cdr:nvSpPr>
        <cdr:cNvPr id="4" name="TextBox 13"/>
        <cdr:cNvSpPr txBox="1"/>
      </cdr:nvSpPr>
      <cdr:spPr>
        <a:xfrm xmlns:a="http://schemas.openxmlformats.org/drawingml/2006/main">
          <a:off x="4003675" y="407988"/>
          <a:ext cx="1484560" cy="811219"/>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Safety  performance </a:t>
          </a:r>
          <a:r>
            <a:rPr lang="en-US" sz="1100" baseline="0"/>
            <a:t>increases when kilometers/fatal accidents increase</a:t>
          </a:r>
          <a:endParaRPr lang="en-US" sz="1100"/>
        </a:p>
      </cdr:txBody>
    </cdr:sp>
  </cdr:relSizeAnchor>
  <cdr:relSizeAnchor xmlns:cdr="http://schemas.openxmlformats.org/drawingml/2006/chartDrawing">
    <cdr:from>
      <cdr:x>0.78765</cdr:x>
      <cdr:y>0.03968</cdr:y>
    </cdr:from>
    <cdr:to>
      <cdr:x>0.91111</cdr:x>
      <cdr:y>0.13393</cdr:y>
    </cdr:to>
    <cdr:sp macro="" textlink="">
      <cdr:nvSpPr>
        <cdr:cNvPr id="5" name="TextBox 2"/>
        <cdr:cNvSpPr txBox="1"/>
      </cdr:nvSpPr>
      <cdr:spPr>
        <a:xfrm xmlns:a="http://schemas.openxmlformats.org/drawingml/2006/main">
          <a:off x="4340678" y="108858"/>
          <a:ext cx="680357" cy="258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t>2013</a:t>
          </a:r>
        </a:p>
      </cdr:txBody>
    </cdr:sp>
  </cdr:relSizeAnchor>
  <cdr:relSizeAnchor xmlns:cdr="http://schemas.openxmlformats.org/drawingml/2006/chartDrawing">
    <cdr:from>
      <cdr:x>0.71852</cdr:x>
      <cdr:y>0.14873</cdr:y>
    </cdr:from>
    <cdr:to>
      <cdr:x>0.98494</cdr:x>
      <cdr:y>0.44445</cdr:y>
    </cdr:to>
    <cdr:sp macro="" textlink="">
      <cdr:nvSpPr>
        <cdr:cNvPr id="6" name="TextBox 13"/>
        <cdr:cNvSpPr txBox="1"/>
      </cdr:nvSpPr>
      <cdr:spPr>
        <a:xfrm xmlns:a="http://schemas.openxmlformats.org/drawingml/2006/main">
          <a:off x="4003675" y="407988"/>
          <a:ext cx="1484560" cy="811219"/>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Safety  performance </a:t>
          </a:r>
          <a:r>
            <a:rPr lang="en-US" sz="1100" baseline="0"/>
            <a:t>increases when kilometers/fatal accidents increase</a:t>
          </a:r>
          <a:endParaRPr lang="en-US" sz="1100"/>
        </a:p>
      </cdr:txBody>
    </cdr:sp>
  </cdr:relSizeAnchor>
  <cdr:relSizeAnchor xmlns:cdr="http://schemas.openxmlformats.org/drawingml/2006/chartDrawing">
    <cdr:from>
      <cdr:x>0.78765</cdr:x>
      <cdr:y>0.03968</cdr:y>
    </cdr:from>
    <cdr:to>
      <cdr:x>0.91111</cdr:x>
      <cdr:y>0.13393</cdr:y>
    </cdr:to>
    <cdr:sp macro="" textlink="">
      <cdr:nvSpPr>
        <cdr:cNvPr id="7" name="TextBox 2"/>
        <cdr:cNvSpPr txBox="1"/>
      </cdr:nvSpPr>
      <cdr:spPr>
        <a:xfrm xmlns:a="http://schemas.openxmlformats.org/drawingml/2006/main">
          <a:off x="4340678" y="108858"/>
          <a:ext cx="680357" cy="258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t>2013</a:t>
          </a:r>
        </a:p>
      </cdr:txBody>
    </cdr:sp>
  </cdr:relSizeAnchor>
</c:userShapes>
</file>

<file path=xl/drawings/drawing27.xml><?xml version="1.0" encoding="utf-8"?>
<c:userShapes xmlns:c="http://schemas.openxmlformats.org/drawingml/2006/chart">
  <cdr:relSizeAnchor xmlns:cdr="http://schemas.openxmlformats.org/drawingml/2006/chartDrawing">
    <cdr:from>
      <cdr:x>0.67578</cdr:x>
      <cdr:y>0.17477</cdr:y>
    </cdr:from>
    <cdr:to>
      <cdr:x>0.96856</cdr:x>
      <cdr:y>0.44095</cdr:y>
    </cdr:to>
    <cdr:sp macro="" textlink="">
      <cdr:nvSpPr>
        <cdr:cNvPr id="2" name="TextBox 13"/>
        <cdr:cNvSpPr txBox="1"/>
      </cdr:nvSpPr>
      <cdr:spPr>
        <a:xfrm xmlns:a="http://schemas.openxmlformats.org/drawingml/2006/main">
          <a:off x="3765550" y="479425"/>
          <a:ext cx="1631362" cy="73018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Safety performance </a:t>
          </a:r>
          <a:r>
            <a:rPr lang="en-US" sz="1100" baseline="0"/>
            <a:t>increases when kilometers/ accidents increase</a:t>
          </a:r>
          <a:endParaRPr lang="en-US" sz="1100"/>
        </a:p>
      </cdr:txBody>
    </cdr:sp>
  </cdr:relSizeAnchor>
  <cdr:relSizeAnchor xmlns:cdr="http://schemas.openxmlformats.org/drawingml/2006/chartDrawing">
    <cdr:from>
      <cdr:x>0.7944</cdr:x>
      <cdr:y>0.03836</cdr:y>
    </cdr:from>
    <cdr:to>
      <cdr:x>0.91786</cdr:x>
      <cdr:y>0.1326</cdr:y>
    </cdr:to>
    <cdr:sp macro="" textlink="">
      <cdr:nvSpPr>
        <cdr:cNvPr id="3" name="TextBox 1"/>
        <cdr:cNvSpPr txBox="1"/>
      </cdr:nvSpPr>
      <cdr:spPr>
        <a:xfrm xmlns:a="http://schemas.openxmlformats.org/drawingml/2006/main">
          <a:off x="4377872" y="105228"/>
          <a:ext cx="680357"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2014</a:t>
          </a:r>
        </a:p>
      </cdr:txBody>
    </cdr:sp>
  </cdr:relSizeAnchor>
</c:userShapes>
</file>

<file path=xl/drawings/drawing28.xml><?xml version="1.0" encoding="utf-8"?>
<c:userShapes xmlns:c="http://schemas.openxmlformats.org/drawingml/2006/chart">
  <cdr:relSizeAnchor xmlns:cdr="http://schemas.openxmlformats.org/drawingml/2006/chartDrawing">
    <cdr:from>
      <cdr:x>0.67095</cdr:x>
      <cdr:y>0.13261</cdr:y>
    </cdr:from>
    <cdr:to>
      <cdr:x>0.96697</cdr:x>
      <cdr:y>0.34668</cdr:y>
    </cdr:to>
    <cdr:sp macro="" textlink="">
      <cdr:nvSpPr>
        <cdr:cNvPr id="2" name="TextBox 13"/>
        <cdr:cNvSpPr txBox="1"/>
      </cdr:nvSpPr>
      <cdr:spPr>
        <a:xfrm xmlns:a="http://schemas.openxmlformats.org/drawingml/2006/main">
          <a:off x="3697515" y="363765"/>
          <a:ext cx="1631362" cy="587237"/>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Safety performance </a:t>
          </a:r>
          <a:r>
            <a:rPr lang="en-US" sz="1100" baseline="0"/>
            <a:t>increases when number of accidents decrease</a:t>
          </a:r>
          <a:endParaRPr lang="en-US" sz="1100"/>
        </a:p>
      </cdr:txBody>
    </cdr:sp>
  </cdr:relSizeAnchor>
  <cdr:relSizeAnchor xmlns:cdr="http://schemas.openxmlformats.org/drawingml/2006/chartDrawing">
    <cdr:from>
      <cdr:x>0.77959</cdr:x>
      <cdr:y>0.02348</cdr:y>
    </cdr:from>
    <cdr:to>
      <cdr:x>0.90305</cdr:x>
      <cdr:y>0.11772</cdr:y>
    </cdr:to>
    <cdr:sp macro="" textlink="">
      <cdr:nvSpPr>
        <cdr:cNvPr id="3" name="TextBox 1"/>
        <cdr:cNvSpPr txBox="1"/>
      </cdr:nvSpPr>
      <cdr:spPr>
        <a:xfrm xmlns:a="http://schemas.openxmlformats.org/drawingml/2006/main">
          <a:off x="4296228" y="64407"/>
          <a:ext cx="680357"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2015</a:t>
          </a:r>
        </a:p>
      </cdr:txBody>
    </cdr:sp>
  </cdr:relSizeAnchor>
</c:userShapes>
</file>

<file path=xl/drawings/drawing29.xml><?xml version="1.0" encoding="utf-8"?>
<c:userShapes xmlns:c="http://schemas.openxmlformats.org/drawingml/2006/chart">
  <cdr:relSizeAnchor xmlns:cdr="http://schemas.openxmlformats.org/drawingml/2006/chartDrawing">
    <cdr:from>
      <cdr:x>0.66601</cdr:x>
      <cdr:y>0.22685</cdr:y>
    </cdr:from>
    <cdr:to>
      <cdr:x>0.97946</cdr:x>
      <cdr:y>0.51856</cdr:y>
    </cdr:to>
    <cdr:sp macro="" textlink="">
      <cdr:nvSpPr>
        <cdr:cNvPr id="2" name="TextBox 13"/>
        <cdr:cNvSpPr txBox="1"/>
      </cdr:nvSpPr>
      <cdr:spPr>
        <a:xfrm xmlns:a="http://schemas.openxmlformats.org/drawingml/2006/main">
          <a:off x="3670325" y="622300"/>
          <a:ext cx="1727389" cy="800219"/>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safety performance </a:t>
          </a:r>
          <a:r>
            <a:rPr lang="en-US" sz="1100" baseline="0"/>
            <a:t>increases when percentage of staff trained increases</a:t>
          </a:r>
          <a:endParaRPr lang="en-US" sz="1100"/>
        </a:p>
      </cdr:txBody>
    </cdr:sp>
  </cdr:relSizeAnchor>
  <cdr:relSizeAnchor xmlns:cdr="http://schemas.openxmlformats.org/drawingml/2006/chartDrawing">
    <cdr:from>
      <cdr:x>0.73761</cdr:x>
      <cdr:y>0.083</cdr:y>
    </cdr:from>
    <cdr:to>
      <cdr:x>0.86107</cdr:x>
      <cdr:y>0.17725</cdr:y>
    </cdr:to>
    <cdr:sp macro="" textlink="">
      <cdr:nvSpPr>
        <cdr:cNvPr id="3" name="TextBox 1"/>
        <cdr:cNvSpPr txBox="1"/>
      </cdr:nvSpPr>
      <cdr:spPr>
        <a:xfrm xmlns:a="http://schemas.openxmlformats.org/drawingml/2006/main">
          <a:off x="4064908" y="227693"/>
          <a:ext cx="680357"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2015</a:t>
          </a:r>
        </a:p>
      </cdr:txBody>
    </cdr:sp>
  </cdr:relSizeAnchor>
</c:userShapes>
</file>

<file path=xl/drawings/drawing3.xml><?xml version="1.0" encoding="utf-8"?>
<c:userShapes xmlns:c="http://schemas.openxmlformats.org/drawingml/2006/chart">
  <cdr:relSizeAnchor xmlns:cdr="http://schemas.openxmlformats.org/drawingml/2006/chartDrawing">
    <cdr:from>
      <cdr:x>0.67095</cdr:x>
      <cdr:y>0.13261</cdr:y>
    </cdr:from>
    <cdr:to>
      <cdr:x>0.96697</cdr:x>
      <cdr:y>0.34668</cdr:y>
    </cdr:to>
    <cdr:sp macro="" textlink="">
      <cdr:nvSpPr>
        <cdr:cNvPr id="2" name="TextBox 13"/>
        <cdr:cNvSpPr txBox="1"/>
      </cdr:nvSpPr>
      <cdr:spPr>
        <a:xfrm xmlns:a="http://schemas.openxmlformats.org/drawingml/2006/main">
          <a:off x="3697515" y="363765"/>
          <a:ext cx="1631362" cy="587237"/>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Safety performance </a:t>
          </a:r>
          <a:r>
            <a:rPr lang="en-US" sz="1100" baseline="0"/>
            <a:t>increases when number of accidents decrease</a:t>
          </a:r>
          <a:endParaRPr lang="en-US" sz="1100"/>
        </a:p>
      </cdr:txBody>
    </cdr:sp>
  </cdr:relSizeAnchor>
</c:userShapes>
</file>

<file path=xl/drawings/drawing30.xml><?xml version="1.0" encoding="utf-8"?>
<c:userShapes xmlns:c="http://schemas.openxmlformats.org/drawingml/2006/chart">
  <cdr:relSizeAnchor xmlns:cdr="http://schemas.openxmlformats.org/drawingml/2006/chartDrawing">
    <cdr:from>
      <cdr:x>0.66073</cdr:x>
      <cdr:y>0.20205</cdr:y>
    </cdr:from>
    <cdr:to>
      <cdr:x>0.98969</cdr:x>
      <cdr:y>0.49376</cdr:y>
    </cdr:to>
    <cdr:sp macro="" textlink="">
      <cdr:nvSpPr>
        <cdr:cNvPr id="2" name="TextBox 13"/>
        <cdr:cNvSpPr txBox="1"/>
      </cdr:nvSpPr>
      <cdr:spPr>
        <a:xfrm xmlns:a="http://schemas.openxmlformats.org/drawingml/2006/main">
          <a:off x="3644742" y="554261"/>
          <a:ext cx="1814615" cy="800218"/>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safety performance </a:t>
          </a:r>
          <a:r>
            <a:rPr lang="en-US" sz="1100" baseline="0"/>
            <a:t>increases when training hours increase</a:t>
          </a:r>
          <a:endParaRPr lang="en-US" sz="1100"/>
        </a:p>
      </cdr:txBody>
    </cdr:sp>
  </cdr:relSizeAnchor>
  <cdr:relSizeAnchor xmlns:cdr="http://schemas.openxmlformats.org/drawingml/2006/chartDrawing">
    <cdr:from>
      <cdr:x>0.76146</cdr:x>
      <cdr:y>0.04871</cdr:y>
    </cdr:from>
    <cdr:to>
      <cdr:x>0.88492</cdr:x>
      <cdr:y>0.14296</cdr:y>
    </cdr:to>
    <cdr:sp macro="" textlink="">
      <cdr:nvSpPr>
        <cdr:cNvPr id="3" name="TextBox 1"/>
        <cdr:cNvSpPr txBox="1"/>
      </cdr:nvSpPr>
      <cdr:spPr>
        <a:xfrm xmlns:a="http://schemas.openxmlformats.org/drawingml/2006/main">
          <a:off x="4200387" y="133626"/>
          <a:ext cx="681014"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2015</a:t>
          </a:r>
        </a:p>
      </cdr:txBody>
    </cdr:sp>
  </cdr:relSizeAnchor>
</c:userShapes>
</file>

<file path=xl/drawings/drawing31.xml><?xml version="1.0" encoding="utf-8"?>
<c:userShapes xmlns:c="http://schemas.openxmlformats.org/drawingml/2006/chart">
  <cdr:relSizeAnchor xmlns:cdr="http://schemas.openxmlformats.org/drawingml/2006/chartDrawing">
    <cdr:from>
      <cdr:x>0.66343</cdr:x>
      <cdr:y>0.26158</cdr:y>
    </cdr:from>
    <cdr:to>
      <cdr:x>0.95945</cdr:x>
      <cdr:y>0.58041</cdr:y>
    </cdr:to>
    <cdr:sp macro="" textlink="">
      <cdr:nvSpPr>
        <cdr:cNvPr id="2" name="TextBox 13"/>
        <cdr:cNvSpPr txBox="1"/>
      </cdr:nvSpPr>
      <cdr:spPr>
        <a:xfrm xmlns:a="http://schemas.openxmlformats.org/drawingml/2006/main">
          <a:off x="3498517" y="717566"/>
          <a:ext cx="1561025" cy="87462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safety performance </a:t>
          </a:r>
          <a:r>
            <a:rPr lang="en-US" sz="1100" baseline="0"/>
            <a:t>increases when working hours per day or night decrease</a:t>
          </a:r>
          <a:endParaRPr lang="en-US" sz="1100"/>
        </a:p>
      </cdr:txBody>
    </cdr:sp>
  </cdr:relSizeAnchor>
  <cdr:relSizeAnchor xmlns:cdr="http://schemas.openxmlformats.org/drawingml/2006/chartDrawing">
    <cdr:from>
      <cdr:x>0.74194</cdr:x>
      <cdr:y>0.08494</cdr:y>
    </cdr:from>
    <cdr:to>
      <cdr:x>0.8654</cdr:x>
      <cdr:y>0.17919</cdr:y>
    </cdr:to>
    <cdr:sp macro="" textlink="">
      <cdr:nvSpPr>
        <cdr:cNvPr id="3" name="TextBox 1"/>
        <cdr:cNvSpPr txBox="1"/>
      </cdr:nvSpPr>
      <cdr:spPr>
        <a:xfrm xmlns:a="http://schemas.openxmlformats.org/drawingml/2006/main">
          <a:off x="4092713" y="233017"/>
          <a:ext cx="681014"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2015</a:t>
          </a:r>
        </a:p>
      </cdr:txBody>
    </cdr:sp>
  </cdr:relSizeAnchor>
</c:userShapes>
</file>

<file path=xl/drawings/drawing32.xml><?xml version="1.0" encoding="utf-8"?>
<c:userShapes xmlns:c="http://schemas.openxmlformats.org/drawingml/2006/chart">
  <cdr:relSizeAnchor xmlns:cdr="http://schemas.openxmlformats.org/drawingml/2006/chartDrawing">
    <cdr:from>
      <cdr:x>0.74494</cdr:x>
      <cdr:y>0.05777</cdr:y>
    </cdr:from>
    <cdr:to>
      <cdr:x>0.8684</cdr:x>
      <cdr:y>0.15202</cdr:y>
    </cdr:to>
    <cdr:sp macro="" textlink="">
      <cdr:nvSpPr>
        <cdr:cNvPr id="3" name="TextBox 1"/>
        <cdr:cNvSpPr txBox="1"/>
      </cdr:nvSpPr>
      <cdr:spPr>
        <a:xfrm xmlns:a="http://schemas.openxmlformats.org/drawingml/2006/main">
          <a:off x="4109278" y="158474"/>
          <a:ext cx="681014"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2015</a:t>
          </a:r>
        </a:p>
      </cdr:txBody>
    </cdr:sp>
  </cdr:relSizeAnchor>
  <cdr:relSizeAnchor xmlns:cdr="http://schemas.openxmlformats.org/drawingml/2006/chartDrawing">
    <cdr:from>
      <cdr:x>0.65563</cdr:x>
      <cdr:y>0.16966</cdr:y>
    </cdr:from>
    <cdr:to>
      <cdr:x>0.99754</cdr:x>
      <cdr:y>0.70769</cdr:y>
    </cdr:to>
    <cdr:sp macro="" textlink="">
      <cdr:nvSpPr>
        <cdr:cNvPr id="4" name="TextBox 13"/>
        <cdr:cNvSpPr txBox="1"/>
      </cdr:nvSpPr>
      <cdr:spPr>
        <a:xfrm xmlns:a="http://schemas.openxmlformats.org/drawingml/2006/main">
          <a:off x="3457389" y="465418"/>
          <a:ext cx="1803022" cy="1475929"/>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safety performance </a:t>
          </a:r>
          <a:r>
            <a:rPr lang="en-US" sz="1100" baseline="0"/>
            <a:t>increases when kilometers/ driver decrease.</a:t>
          </a:r>
        </a:p>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It is expected that safety performance </a:t>
          </a:r>
          <a:r>
            <a:rPr lang="en-US" sz="1100" baseline="0">
              <a:solidFill>
                <a:schemeClr val="dk1"/>
              </a:solidFill>
              <a:effectLst/>
              <a:latin typeface="+mn-lt"/>
              <a:ea typeface="+mn-ea"/>
              <a:cs typeface="+mn-cs"/>
            </a:rPr>
            <a:t>increases when kilometers/speed violation occurence increase</a:t>
          </a:r>
          <a:endParaRPr lang="en-US">
            <a:effectLst/>
          </a:endParaRPr>
        </a:p>
        <a:p xmlns:a="http://schemas.openxmlformats.org/drawingml/2006/main">
          <a:endParaRPr lang="en-US" sz="1100"/>
        </a:p>
      </cdr:txBody>
    </cdr:sp>
  </cdr:relSizeAnchor>
</c:userShapes>
</file>

<file path=xl/drawings/drawing33.xml><?xml version="1.0" encoding="utf-8"?>
<c:userShapes xmlns:c="http://schemas.openxmlformats.org/drawingml/2006/chart">
  <cdr:relSizeAnchor xmlns:cdr="http://schemas.openxmlformats.org/drawingml/2006/chartDrawing">
    <cdr:from>
      <cdr:x>0.69347</cdr:x>
      <cdr:y>0.24346</cdr:y>
    </cdr:from>
    <cdr:to>
      <cdr:x>0.98949</cdr:x>
      <cdr:y>0.66624</cdr:y>
    </cdr:to>
    <cdr:sp macro="" textlink="">
      <cdr:nvSpPr>
        <cdr:cNvPr id="3" name="TextBox 13"/>
        <cdr:cNvSpPr txBox="1"/>
      </cdr:nvSpPr>
      <cdr:spPr>
        <a:xfrm xmlns:a="http://schemas.openxmlformats.org/drawingml/2006/main">
          <a:off x="3656929" y="667859"/>
          <a:ext cx="1561025" cy="1159776"/>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safety performance </a:t>
          </a:r>
          <a:r>
            <a:rPr lang="en-US" sz="1100" baseline="0"/>
            <a:t>increases when number of traffic fines  per driver per year decrease</a:t>
          </a:r>
          <a:endParaRPr lang="en-US" sz="1100"/>
        </a:p>
      </cdr:txBody>
    </cdr:sp>
  </cdr:relSizeAnchor>
  <cdr:relSizeAnchor xmlns:cdr="http://schemas.openxmlformats.org/drawingml/2006/chartDrawing">
    <cdr:from>
      <cdr:x>0.76897</cdr:x>
      <cdr:y>0.06985</cdr:y>
    </cdr:from>
    <cdr:to>
      <cdr:x>0.89243</cdr:x>
      <cdr:y>0.16409</cdr:y>
    </cdr:to>
    <cdr:sp macro="" textlink="">
      <cdr:nvSpPr>
        <cdr:cNvPr id="4" name="TextBox 1"/>
        <cdr:cNvSpPr txBox="1"/>
      </cdr:nvSpPr>
      <cdr:spPr>
        <a:xfrm xmlns:a="http://schemas.openxmlformats.org/drawingml/2006/main">
          <a:off x="4241800" y="191605"/>
          <a:ext cx="681014"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2015</a:t>
          </a:r>
        </a:p>
      </cdr:txBody>
    </cdr:sp>
  </cdr:relSizeAnchor>
</c:userShapes>
</file>

<file path=xl/drawings/drawing34.xml><?xml version="1.0" encoding="utf-8"?>
<c:userShapes xmlns:c="http://schemas.openxmlformats.org/drawingml/2006/chart">
  <cdr:relSizeAnchor xmlns:cdr="http://schemas.openxmlformats.org/drawingml/2006/chartDrawing">
    <cdr:from>
      <cdr:x>0.71852</cdr:x>
      <cdr:y>0.14873</cdr:y>
    </cdr:from>
    <cdr:to>
      <cdr:x>0.98494</cdr:x>
      <cdr:y>0.44445</cdr:y>
    </cdr:to>
    <cdr:sp macro="" textlink="">
      <cdr:nvSpPr>
        <cdr:cNvPr id="2" name="TextBox 13"/>
        <cdr:cNvSpPr txBox="1"/>
      </cdr:nvSpPr>
      <cdr:spPr>
        <a:xfrm xmlns:a="http://schemas.openxmlformats.org/drawingml/2006/main">
          <a:off x="4003675" y="407988"/>
          <a:ext cx="1484560" cy="811219"/>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Safety  performance </a:t>
          </a:r>
          <a:r>
            <a:rPr lang="en-US" sz="1100" baseline="0"/>
            <a:t>increases when kilometers/fatal accidents increase</a:t>
          </a:r>
          <a:endParaRPr lang="en-US" sz="1100"/>
        </a:p>
      </cdr:txBody>
    </cdr:sp>
  </cdr:relSizeAnchor>
  <cdr:relSizeAnchor xmlns:cdr="http://schemas.openxmlformats.org/drawingml/2006/chartDrawing">
    <cdr:from>
      <cdr:x>0.78765</cdr:x>
      <cdr:y>0.03968</cdr:y>
    </cdr:from>
    <cdr:to>
      <cdr:x>0.91111</cdr:x>
      <cdr:y>0.13393</cdr:y>
    </cdr:to>
    <cdr:sp macro="" textlink="">
      <cdr:nvSpPr>
        <cdr:cNvPr id="3" name="TextBox 2"/>
        <cdr:cNvSpPr txBox="1"/>
      </cdr:nvSpPr>
      <cdr:spPr>
        <a:xfrm xmlns:a="http://schemas.openxmlformats.org/drawingml/2006/main">
          <a:off x="4340678" y="108858"/>
          <a:ext cx="680357" cy="258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t>2015</a:t>
          </a:r>
        </a:p>
      </cdr:txBody>
    </cdr:sp>
  </cdr:relSizeAnchor>
</c:userShapes>
</file>

<file path=xl/drawings/drawing35.xml><?xml version="1.0" encoding="utf-8"?>
<c:userShapes xmlns:c="http://schemas.openxmlformats.org/drawingml/2006/chart">
  <cdr:relSizeAnchor xmlns:cdr="http://schemas.openxmlformats.org/drawingml/2006/chartDrawing">
    <cdr:from>
      <cdr:x>0.67578</cdr:x>
      <cdr:y>0.17477</cdr:y>
    </cdr:from>
    <cdr:to>
      <cdr:x>0.96856</cdr:x>
      <cdr:y>0.44095</cdr:y>
    </cdr:to>
    <cdr:sp macro="" textlink="">
      <cdr:nvSpPr>
        <cdr:cNvPr id="2" name="TextBox 13"/>
        <cdr:cNvSpPr txBox="1"/>
      </cdr:nvSpPr>
      <cdr:spPr>
        <a:xfrm xmlns:a="http://schemas.openxmlformats.org/drawingml/2006/main">
          <a:off x="3765550" y="479425"/>
          <a:ext cx="1631362" cy="73018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Safety performance </a:t>
          </a:r>
          <a:r>
            <a:rPr lang="en-US" sz="1100" baseline="0"/>
            <a:t>increases when kilometers/ accidents increase</a:t>
          </a:r>
          <a:endParaRPr lang="en-US" sz="1100"/>
        </a:p>
      </cdr:txBody>
    </cdr:sp>
  </cdr:relSizeAnchor>
  <cdr:relSizeAnchor xmlns:cdr="http://schemas.openxmlformats.org/drawingml/2006/chartDrawing">
    <cdr:from>
      <cdr:x>0.7944</cdr:x>
      <cdr:y>0.03836</cdr:y>
    </cdr:from>
    <cdr:to>
      <cdr:x>0.91786</cdr:x>
      <cdr:y>0.1326</cdr:y>
    </cdr:to>
    <cdr:sp macro="" textlink="">
      <cdr:nvSpPr>
        <cdr:cNvPr id="3" name="TextBox 1"/>
        <cdr:cNvSpPr txBox="1"/>
      </cdr:nvSpPr>
      <cdr:spPr>
        <a:xfrm xmlns:a="http://schemas.openxmlformats.org/drawingml/2006/main">
          <a:off x="4377872" y="105228"/>
          <a:ext cx="680357"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2015</a:t>
          </a:r>
        </a:p>
      </cdr:txBody>
    </cdr:sp>
  </cdr:relSizeAnchor>
</c:userShapes>
</file>

<file path=xl/drawings/drawing36.xml><?xml version="1.0" encoding="utf-8"?>
<c:userShapes xmlns:c="http://schemas.openxmlformats.org/drawingml/2006/chart">
  <cdr:relSizeAnchor xmlns:cdr="http://schemas.openxmlformats.org/drawingml/2006/chartDrawing">
    <cdr:from>
      <cdr:x>0.67095</cdr:x>
      <cdr:y>0.13261</cdr:y>
    </cdr:from>
    <cdr:to>
      <cdr:x>0.96697</cdr:x>
      <cdr:y>0.34668</cdr:y>
    </cdr:to>
    <cdr:sp macro="" textlink="">
      <cdr:nvSpPr>
        <cdr:cNvPr id="2" name="TextBox 13"/>
        <cdr:cNvSpPr txBox="1"/>
      </cdr:nvSpPr>
      <cdr:spPr>
        <a:xfrm xmlns:a="http://schemas.openxmlformats.org/drawingml/2006/main">
          <a:off x="3697515" y="363765"/>
          <a:ext cx="1631362" cy="587237"/>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Safety performance </a:t>
          </a:r>
          <a:r>
            <a:rPr lang="en-US" sz="1100" baseline="0"/>
            <a:t>increases when number of accidents decrease</a:t>
          </a:r>
          <a:endParaRPr lang="en-US" sz="1100"/>
        </a:p>
      </cdr:txBody>
    </cdr:sp>
  </cdr:relSizeAnchor>
  <cdr:relSizeAnchor xmlns:cdr="http://schemas.openxmlformats.org/drawingml/2006/chartDrawing">
    <cdr:from>
      <cdr:x>0.77959</cdr:x>
      <cdr:y>0.02348</cdr:y>
    </cdr:from>
    <cdr:to>
      <cdr:x>0.90305</cdr:x>
      <cdr:y>0.11772</cdr:y>
    </cdr:to>
    <cdr:sp macro="" textlink="">
      <cdr:nvSpPr>
        <cdr:cNvPr id="3" name="TextBox 1"/>
        <cdr:cNvSpPr txBox="1"/>
      </cdr:nvSpPr>
      <cdr:spPr>
        <a:xfrm xmlns:a="http://schemas.openxmlformats.org/drawingml/2006/main">
          <a:off x="4296228" y="64407"/>
          <a:ext cx="680357"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2016</a:t>
          </a:r>
        </a:p>
      </cdr:txBody>
    </cdr:sp>
  </cdr:relSizeAnchor>
</c:userShapes>
</file>

<file path=xl/drawings/drawing37.xml><?xml version="1.0" encoding="utf-8"?>
<c:userShapes xmlns:c="http://schemas.openxmlformats.org/drawingml/2006/chart">
  <cdr:relSizeAnchor xmlns:cdr="http://schemas.openxmlformats.org/drawingml/2006/chartDrawing">
    <cdr:from>
      <cdr:x>0.66601</cdr:x>
      <cdr:y>0.22685</cdr:y>
    </cdr:from>
    <cdr:to>
      <cdr:x>0.97946</cdr:x>
      <cdr:y>0.51856</cdr:y>
    </cdr:to>
    <cdr:sp macro="" textlink="">
      <cdr:nvSpPr>
        <cdr:cNvPr id="2" name="TextBox 13"/>
        <cdr:cNvSpPr txBox="1"/>
      </cdr:nvSpPr>
      <cdr:spPr>
        <a:xfrm xmlns:a="http://schemas.openxmlformats.org/drawingml/2006/main">
          <a:off x="3670325" y="622300"/>
          <a:ext cx="1727389" cy="800219"/>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safety performance </a:t>
          </a:r>
          <a:r>
            <a:rPr lang="en-US" sz="1100" baseline="0"/>
            <a:t>increases when percentage of staff trained increases</a:t>
          </a:r>
          <a:endParaRPr lang="en-US" sz="1100"/>
        </a:p>
      </cdr:txBody>
    </cdr:sp>
  </cdr:relSizeAnchor>
  <cdr:relSizeAnchor xmlns:cdr="http://schemas.openxmlformats.org/drawingml/2006/chartDrawing">
    <cdr:from>
      <cdr:x>0.73761</cdr:x>
      <cdr:y>0.083</cdr:y>
    </cdr:from>
    <cdr:to>
      <cdr:x>0.86107</cdr:x>
      <cdr:y>0.17725</cdr:y>
    </cdr:to>
    <cdr:sp macro="" textlink="">
      <cdr:nvSpPr>
        <cdr:cNvPr id="3" name="TextBox 1"/>
        <cdr:cNvSpPr txBox="1"/>
      </cdr:nvSpPr>
      <cdr:spPr>
        <a:xfrm xmlns:a="http://schemas.openxmlformats.org/drawingml/2006/main">
          <a:off x="4064908" y="227693"/>
          <a:ext cx="680357"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2016</a:t>
          </a:r>
        </a:p>
      </cdr:txBody>
    </cdr:sp>
  </cdr:relSizeAnchor>
</c:userShapes>
</file>

<file path=xl/drawings/drawing38.xml><?xml version="1.0" encoding="utf-8"?>
<c:userShapes xmlns:c="http://schemas.openxmlformats.org/drawingml/2006/chart">
  <cdr:relSizeAnchor xmlns:cdr="http://schemas.openxmlformats.org/drawingml/2006/chartDrawing">
    <cdr:from>
      <cdr:x>0.66073</cdr:x>
      <cdr:y>0.20205</cdr:y>
    </cdr:from>
    <cdr:to>
      <cdr:x>0.98969</cdr:x>
      <cdr:y>0.49376</cdr:y>
    </cdr:to>
    <cdr:sp macro="" textlink="">
      <cdr:nvSpPr>
        <cdr:cNvPr id="2" name="TextBox 13"/>
        <cdr:cNvSpPr txBox="1"/>
      </cdr:nvSpPr>
      <cdr:spPr>
        <a:xfrm xmlns:a="http://schemas.openxmlformats.org/drawingml/2006/main">
          <a:off x="3644742" y="554261"/>
          <a:ext cx="1814615" cy="800218"/>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safety performance </a:t>
          </a:r>
          <a:r>
            <a:rPr lang="en-US" sz="1100" baseline="0"/>
            <a:t>increases when training hours increase</a:t>
          </a:r>
          <a:endParaRPr lang="en-US" sz="1100"/>
        </a:p>
      </cdr:txBody>
    </cdr:sp>
  </cdr:relSizeAnchor>
  <cdr:relSizeAnchor xmlns:cdr="http://schemas.openxmlformats.org/drawingml/2006/chartDrawing">
    <cdr:from>
      <cdr:x>0.76146</cdr:x>
      <cdr:y>0.04871</cdr:y>
    </cdr:from>
    <cdr:to>
      <cdr:x>0.88492</cdr:x>
      <cdr:y>0.14296</cdr:y>
    </cdr:to>
    <cdr:sp macro="" textlink="">
      <cdr:nvSpPr>
        <cdr:cNvPr id="3" name="TextBox 1"/>
        <cdr:cNvSpPr txBox="1"/>
      </cdr:nvSpPr>
      <cdr:spPr>
        <a:xfrm xmlns:a="http://schemas.openxmlformats.org/drawingml/2006/main">
          <a:off x="4200387" y="133626"/>
          <a:ext cx="681014"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2016</a:t>
          </a:r>
        </a:p>
      </cdr:txBody>
    </cdr:sp>
  </cdr:relSizeAnchor>
</c:userShapes>
</file>

<file path=xl/drawings/drawing39.xml><?xml version="1.0" encoding="utf-8"?>
<c:userShapes xmlns:c="http://schemas.openxmlformats.org/drawingml/2006/chart">
  <cdr:relSizeAnchor xmlns:cdr="http://schemas.openxmlformats.org/drawingml/2006/chartDrawing">
    <cdr:from>
      <cdr:x>0.66343</cdr:x>
      <cdr:y>0.26158</cdr:y>
    </cdr:from>
    <cdr:to>
      <cdr:x>0.95945</cdr:x>
      <cdr:y>0.58858</cdr:y>
    </cdr:to>
    <cdr:sp macro="" textlink="">
      <cdr:nvSpPr>
        <cdr:cNvPr id="2" name="TextBox 13"/>
        <cdr:cNvSpPr txBox="1"/>
      </cdr:nvSpPr>
      <cdr:spPr>
        <a:xfrm xmlns:a="http://schemas.openxmlformats.org/drawingml/2006/main">
          <a:off x="3498516" y="717566"/>
          <a:ext cx="1561025" cy="897037"/>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safety performance </a:t>
          </a:r>
          <a:r>
            <a:rPr lang="en-US" sz="1100" baseline="0"/>
            <a:t>increases when working hours per day or night decrease</a:t>
          </a:r>
          <a:endParaRPr lang="en-US" sz="1100"/>
        </a:p>
      </cdr:txBody>
    </cdr:sp>
  </cdr:relSizeAnchor>
  <cdr:relSizeAnchor xmlns:cdr="http://schemas.openxmlformats.org/drawingml/2006/chartDrawing">
    <cdr:from>
      <cdr:x>0.74194</cdr:x>
      <cdr:y>0.08494</cdr:y>
    </cdr:from>
    <cdr:to>
      <cdr:x>0.8654</cdr:x>
      <cdr:y>0.17919</cdr:y>
    </cdr:to>
    <cdr:sp macro="" textlink="">
      <cdr:nvSpPr>
        <cdr:cNvPr id="3" name="TextBox 1"/>
        <cdr:cNvSpPr txBox="1"/>
      </cdr:nvSpPr>
      <cdr:spPr>
        <a:xfrm xmlns:a="http://schemas.openxmlformats.org/drawingml/2006/main">
          <a:off x="4092713" y="233017"/>
          <a:ext cx="681014"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2016</a:t>
          </a:r>
        </a:p>
      </cdr:txBody>
    </cdr:sp>
  </cdr:relSizeAnchor>
</c:userShapes>
</file>

<file path=xl/drawings/drawing4.xml><?xml version="1.0" encoding="utf-8"?>
<c:userShapes xmlns:c="http://schemas.openxmlformats.org/drawingml/2006/chart">
  <cdr:relSizeAnchor xmlns:cdr="http://schemas.openxmlformats.org/drawingml/2006/chartDrawing">
    <cdr:from>
      <cdr:x>0.68576</cdr:x>
      <cdr:y>0.1078</cdr:y>
    </cdr:from>
    <cdr:to>
      <cdr:x>0.98179</cdr:x>
      <cdr:y>0.5064</cdr:y>
    </cdr:to>
    <cdr:sp macro="" textlink="">
      <cdr:nvSpPr>
        <cdr:cNvPr id="2" name="TextBox 13"/>
        <cdr:cNvSpPr txBox="1"/>
      </cdr:nvSpPr>
      <cdr:spPr>
        <a:xfrm xmlns:a="http://schemas.openxmlformats.org/drawingml/2006/main">
          <a:off x="3662323" y="295717"/>
          <a:ext cx="1580957" cy="1093447"/>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safety performance </a:t>
          </a:r>
          <a:r>
            <a:rPr lang="en-US" sz="1100" baseline="0"/>
            <a:t>increases when number of country offices with road and safety plan increases</a:t>
          </a:r>
          <a:endParaRPr lang="en-US" sz="1100"/>
        </a:p>
      </cdr:txBody>
    </cdr:sp>
  </cdr:relSizeAnchor>
</c:userShapes>
</file>

<file path=xl/drawings/drawing40.xml><?xml version="1.0" encoding="utf-8"?>
<c:userShapes xmlns:c="http://schemas.openxmlformats.org/drawingml/2006/chart">
  <cdr:relSizeAnchor xmlns:cdr="http://schemas.openxmlformats.org/drawingml/2006/chartDrawing">
    <cdr:from>
      <cdr:x>0.6498</cdr:x>
      <cdr:y>0.15814</cdr:y>
    </cdr:from>
    <cdr:to>
      <cdr:x>0.99171</cdr:x>
      <cdr:y>0.69618</cdr:y>
    </cdr:to>
    <cdr:sp macro="" textlink="">
      <cdr:nvSpPr>
        <cdr:cNvPr id="2" name="TextBox 13"/>
        <cdr:cNvSpPr txBox="1"/>
      </cdr:nvSpPr>
      <cdr:spPr>
        <a:xfrm xmlns:a="http://schemas.openxmlformats.org/drawingml/2006/main">
          <a:off x="3426614" y="433823"/>
          <a:ext cx="1803022" cy="1475929"/>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safety performance </a:t>
          </a:r>
          <a:r>
            <a:rPr lang="en-US" sz="1100" baseline="0"/>
            <a:t>increases when kilometers/ driver decrease.</a:t>
          </a:r>
        </a:p>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It is expected that safety performance </a:t>
          </a:r>
          <a:r>
            <a:rPr lang="en-US" sz="1100" baseline="0">
              <a:solidFill>
                <a:schemeClr val="dk1"/>
              </a:solidFill>
              <a:effectLst/>
              <a:latin typeface="+mn-lt"/>
              <a:ea typeface="+mn-ea"/>
              <a:cs typeface="+mn-cs"/>
            </a:rPr>
            <a:t>increases when kilometers/speed violation occurence increase</a:t>
          </a:r>
          <a:endParaRPr lang="en-US">
            <a:effectLst/>
          </a:endParaRPr>
        </a:p>
        <a:p xmlns:a="http://schemas.openxmlformats.org/drawingml/2006/main">
          <a:endParaRPr lang="en-US" sz="1100"/>
        </a:p>
      </cdr:txBody>
    </cdr:sp>
  </cdr:relSizeAnchor>
  <cdr:relSizeAnchor xmlns:cdr="http://schemas.openxmlformats.org/drawingml/2006/chartDrawing">
    <cdr:from>
      <cdr:x>0.74494</cdr:x>
      <cdr:y>0.05777</cdr:y>
    </cdr:from>
    <cdr:to>
      <cdr:x>0.8684</cdr:x>
      <cdr:y>0.15202</cdr:y>
    </cdr:to>
    <cdr:sp macro="" textlink="">
      <cdr:nvSpPr>
        <cdr:cNvPr id="3" name="TextBox 1"/>
        <cdr:cNvSpPr txBox="1"/>
      </cdr:nvSpPr>
      <cdr:spPr>
        <a:xfrm xmlns:a="http://schemas.openxmlformats.org/drawingml/2006/main">
          <a:off x="4109278" y="158474"/>
          <a:ext cx="681014"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2016</a:t>
          </a:r>
        </a:p>
      </cdr:txBody>
    </cdr:sp>
  </cdr:relSizeAnchor>
</c:userShapes>
</file>

<file path=xl/drawings/drawing41.xml><?xml version="1.0" encoding="utf-8"?>
<c:userShapes xmlns:c="http://schemas.openxmlformats.org/drawingml/2006/chart">
  <cdr:relSizeAnchor xmlns:cdr="http://schemas.openxmlformats.org/drawingml/2006/chartDrawing">
    <cdr:from>
      <cdr:x>0.69347</cdr:x>
      <cdr:y>0.24346</cdr:y>
    </cdr:from>
    <cdr:to>
      <cdr:x>0.98949</cdr:x>
      <cdr:y>0.64582</cdr:y>
    </cdr:to>
    <cdr:sp macro="" textlink="">
      <cdr:nvSpPr>
        <cdr:cNvPr id="3" name="TextBox 13"/>
        <cdr:cNvSpPr txBox="1"/>
      </cdr:nvSpPr>
      <cdr:spPr>
        <a:xfrm xmlns:a="http://schemas.openxmlformats.org/drawingml/2006/main">
          <a:off x="3656928" y="667858"/>
          <a:ext cx="1561025" cy="1103747"/>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safety performance </a:t>
          </a:r>
          <a:r>
            <a:rPr lang="en-US" sz="1100" baseline="0"/>
            <a:t>increases when number of traffic fines  per driver per year decrease</a:t>
          </a:r>
          <a:endParaRPr lang="en-US" sz="1100"/>
        </a:p>
      </cdr:txBody>
    </cdr:sp>
  </cdr:relSizeAnchor>
  <cdr:relSizeAnchor xmlns:cdr="http://schemas.openxmlformats.org/drawingml/2006/chartDrawing">
    <cdr:from>
      <cdr:x>0.76897</cdr:x>
      <cdr:y>0.06985</cdr:y>
    </cdr:from>
    <cdr:to>
      <cdr:x>0.89243</cdr:x>
      <cdr:y>0.16409</cdr:y>
    </cdr:to>
    <cdr:sp macro="" textlink="">
      <cdr:nvSpPr>
        <cdr:cNvPr id="4" name="TextBox 1"/>
        <cdr:cNvSpPr txBox="1"/>
      </cdr:nvSpPr>
      <cdr:spPr>
        <a:xfrm xmlns:a="http://schemas.openxmlformats.org/drawingml/2006/main">
          <a:off x="4241800" y="191605"/>
          <a:ext cx="681014"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2016</a:t>
          </a:r>
        </a:p>
      </cdr:txBody>
    </cdr:sp>
  </cdr:relSizeAnchor>
</c:userShapes>
</file>

<file path=xl/drawings/drawing42.xml><?xml version="1.0" encoding="utf-8"?>
<c:userShapes xmlns:c="http://schemas.openxmlformats.org/drawingml/2006/chart">
  <cdr:relSizeAnchor xmlns:cdr="http://schemas.openxmlformats.org/drawingml/2006/chartDrawing">
    <cdr:from>
      <cdr:x>0.71852</cdr:x>
      <cdr:y>0.14873</cdr:y>
    </cdr:from>
    <cdr:to>
      <cdr:x>0.98494</cdr:x>
      <cdr:y>0.44445</cdr:y>
    </cdr:to>
    <cdr:sp macro="" textlink="">
      <cdr:nvSpPr>
        <cdr:cNvPr id="2" name="TextBox 13"/>
        <cdr:cNvSpPr txBox="1"/>
      </cdr:nvSpPr>
      <cdr:spPr>
        <a:xfrm xmlns:a="http://schemas.openxmlformats.org/drawingml/2006/main">
          <a:off x="4003675" y="407988"/>
          <a:ext cx="1484560" cy="811219"/>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Safety  performance </a:t>
          </a:r>
          <a:r>
            <a:rPr lang="en-US" sz="1100" baseline="0"/>
            <a:t>increases when kilometers/fatal accidents increase</a:t>
          </a:r>
          <a:endParaRPr lang="en-US" sz="1100"/>
        </a:p>
      </cdr:txBody>
    </cdr:sp>
  </cdr:relSizeAnchor>
  <cdr:relSizeAnchor xmlns:cdr="http://schemas.openxmlformats.org/drawingml/2006/chartDrawing">
    <cdr:from>
      <cdr:x>0.78765</cdr:x>
      <cdr:y>0.03968</cdr:y>
    </cdr:from>
    <cdr:to>
      <cdr:x>0.91111</cdr:x>
      <cdr:y>0.13393</cdr:y>
    </cdr:to>
    <cdr:sp macro="" textlink="">
      <cdr:nvSpPr>
        <cdr:cNvPr id="3" name="TextBox 2"/>
        <cdr:cNvSpPr txBox="1"/>
      </cdr:nvSpPr>
      <cdr:spPr>
        <a:xfrm xmlns:a="http://schemas.openxmlformats.org/drawingml/2006/main">
          <a:off x="4340678" y="108858"/>
          <a:ext cx="680357" cy="258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t>2016</a:t>
          </a:r>
        </a:p>
      </cdr:txBody>
    </cdr:sp>
  </cdr:relSizeAnchor>
</c:userShapes>
</file>

<file path=xl/drawings/drawing43.xml><?xml version="1.0" encoding="utf-8"?>
<c:userShapes xmlns:c="http://schemas.openxmlformats.org/drawingml/2006/chart">
  <cdr:relSizeAnchor xmlns:cdr="http://schemas.openxmlformats.org/drawingml/2006/chartDrawing">
    <cdr:from>
      <cdr:x>0.67578</cdr:x>
      <cdr:y>0.17477</cdr:y>
    </cdr:from>
    <cdr:to>
      <cdr:x>0.96856</cdr:x>
      <cdr:y>0.44095</cdr:y>
    </cdr:to>
    <cdr:sp macro="" textlink="">
      <cdr:nvSpPr>
        <cdr:cNvPr id="2" name="TextBox 13"/>
        <cdr:cNvSpPr txBox="1"/>
      </cdr:nvSpPr>
      <cdr:spPr>
        <a:xfrm xmlns:a="http://schemas.openxmlformats.org/drawingml/2006/main">
          <a:off x="3765550" y="479425"/>
          <a:ext cx="1631362" cy="73018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Safety performance </a:t>
          </a:r>
          <a:r>
            <a:rPr lang="en-US" sz="1100" baseline="0"/>
            <a:t>increases when kilometers/ accidents increase</a:t>
          </a:r>
          <a:endParaRPr lang="en-US" sz="1100"/>
        </a:p>
      </cdr:txBody>
    </cdr:sp>
  </cdr:relSizeAnchor>
  <cdr:relSizeAnchor xmlns:cdr="http://schemas.openxmlformats.org/drawingml/2006/chartDrawing">
    <cdr:from>
      <cdr:x>0.7944</cdr:x>
      <cdr:y>0.03836</cdr:y>
    </cdr:from>
    <cdr:to>
      <cdr:x>0.91786</cdr:x>
      <cdr:y>0.1326</cdr:y>
    </cdr:to>
    <cdr:sp macro="" textlink="">
      <cdr:nvSpPr>
        <cdr:cNvPr id="3" name="TextBox 1"/>
        <cdr:cNvSpPr txBox="1"/>
      </cdr:nvSpPr>
      <cdr:spPr>
        <a:xfrm xmlns:a="http://schemas.openxmlformats.org/drawingml/2006/main">
          <a:off x="4377872" y="105228"/>
          <a:ext cx="680357"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2016</a:t>
          </a:r>
        </a:p>
      </cdr:txBody>
    </cdr:sp>
  </cdr:relSizeAnchor>
</c:userShapes>
</file>

<file path=xl/drawings/drawing44.xml><?xml version="1.0" encoding="utf-8"?>
<xdr:wsDr xmlns:xdr="http://schemas.openxmlformats.org/drawingml/2006/spreadsheetDrawing" xmlns:a="http://schemas.openxmlformats.org/drawingml/2006/main">
  <xdr:twoCellAnchor>
    <xdr:from>
      <xdr:col>0</xdr:col>
      <xdr:colOff>88447</xdr:colOff>
      <xdr:row>1</xdr:row>
      <xdr:rowOff>43089</xdr:rowOff>
    </xdr:from>
    <xdr:to>
      <xdr:col>8</xdr:col>
      <xdr:colOff>514532</xdr:colOff>
      <xdr:row>15</xdr:row>
      <xdr:rowOff>119289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88447</xdr:colOff>
      <xdr:row>17</xdr:row>
      <xdr:rowOff>176893</xdr:rowOff>
    </xdr:from>
    <xdr:to>
      <xdr:col>8</xdr:col>
      <xdr:colOff>514532</xdr:colOff>
      <xdr:row>32</xdr:row>
      <xdr:rowOff>62593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88447</xdr:colOff>
      <xdr:row>34</xdr:row>
      <xdr:rowOff>183821</xdr:rowOff>
    </xdr:from>
    <xdr:to>
      <xdr:col>8</xdr:col>
      <xdr:colOff>514532</xdr:colOff>
      <xdr:row>49</xdr:row>
      <xdr:rowOff>69521</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88447</xdr:colOff>
      <xdr:row>51</xdr:row>
      <xdr:rowOff>79820</xdr:rowOff>
    </xdr:from>
    <xdr:to>
      <xdr:col>8</xdr:col>
      <xdr:colOff>514532</xdr:colOff>
      <xdr:row>65</xdr:row>
      <xdr:rowOff>156020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88447</xdr:colOff>
      <xdr:row>68</xdr:row>
      <xdr:rowOff>52074</xdr:rowOff>
    </xdr:from>
    <xdr:to>
      <xdr:col>8</xdr:col>
      <xdr:colOff>514532</xdr:colOff>
      <xdr:row>82</xdr:row>
      <xdr:rowOff>128274</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81643</xdr:colOff>
      <xdr:row>85</xdr:row>
      <xdr:rowOff>24328</xdr:rowOff>
    </xdr:from>
    <xdr:to>
      <xdr:col>8</xdr:col>
      <xdr:colOff>514532</xdr:colOff>
      <xdr:row>99</xdr:row>
      <xdr:rowOff>100528</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79375</xdr:colOff>
      <xdr:row>100</xdr:row>
      <xdr:rowOff>161432</xdr:rowOff>
    </xdr:from>
    <xdr:to>
      <xdr:col>8</xdr:col>
      <xdr:colOff>514532</xdr:colOff>
      <xdr:row>115</xdr:row>
      <xdr:rowOff>47132</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49894</xdr:colOff>
      <xdr:row>1</xdr:row>
      <xdr:rowOff>43089</xdr:rowOff>
    </xdr:from>
    <xdr:to>
      <xdr:col>17</xdr:col>
      <xdr:colOff>475979</xdr:colOff>
      <xdr:row>15</xdr:row>
      <xdr:rowOff>119289</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49894</xdr:colOff>
      <xdr:row>17</xdr:row>
      <xdr:rowOff>176893</xdr:rowOff>
    </xdr:from>
    <xdr:to>
      <xdr:col>17</xdr:col>
      <xdr:colOff>475979</xdr:colOff>
      <xdr:row>32</xdr:row>
      <xdr:rowOff>62593</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49894</xdr:colOff>
      <xdr:row>34</xdr:row>
      <xdr:rowOff>183821</xdr:rowOff>
    </xdr:from>
    <xdr:to>
      <xdr:col>17</xdr:col>
      <xdr:colOff>475979</xdr:colOff>
      <xdr:row>49</xdr:row>
      <xdr:rowOff>69521</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49894</xdr:colOff>
      <xdr:row>68</xdr:row>
      <xdr:rowOff>52074</xdr:rowOff>
    </xdr:from>
    <xdr:to>
      <xdr:col>17</xdr:col>
      <xdr:colOff>482329</xdr:colOff>
      <xdr:row>82</xdr:row>
      <xdr:rowOff>128274</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18</xdr:col>
      <xdr:colOff>136071</xdr:colOff>
      <xdr:row>68</xdr:row>
      <xdr:rowOff>52074</xdr:rowOff>
    </xdr:from>
    <xdr:to>
      <xdr:col>26</xdr:col>
      <xdr:colOff>568506</xdr:colOff>
      <xdr:row>82</xdr:row>
      <xdr:rowOff>128274</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27</xdr:col>
      <xdr:colOff>68035</xdr:colOff>
      <xdr:row>68</xdr:row>
      <xdr:rowOff>52074</xdr:rowOff>
    </xdr:from>
    <xdr:to>
      <xdr:col>35</xdr:col>
      <xdr:colOff>500470</xdr:colOff>
      <xdr:row>82</xdr:row>
      <xdr:rowOff>128274</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36</xdr:col>
      <xdr:colOff>54429</xdr:colOff>
      <xdr:row>68</xdr:row>
      <xdr:rowOff>52074</xdr:rowOff>
    </xdr:from>
    <xdr:to>
      <xdr:col>44</xdr:col>
      <xdr:colOff>486864</xdr:colOff>
      <xdr:row>82</xdr:row>
      <xdr:rowOff>128274</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18</xdr:col>
      <xdr:colOff>136071</xdr:colOff>
      <xdr:row>51</xdr:row>
      <xdr:rowOff>79820</xdr:rowOff>
    </xdr:from>
    <xdr:to>
      <xdr:col>26</xdr:col>
      <xdr:colOff>568506</xdr:colOff>
      <xdr:row>65</xdr:row>
      <xdr:rowOff>156020</xdr:rowOff>
    </xdr:to>
    <xdr:graphicFrame macro="">
      <xdr:nvGraphicFramePr>
        <xdr:cNvPr id="23"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27</xdr:col>
      <xdr:colOff>68035</xdr:colOff>
      <xdr:row>51</xdr:row>
      <xdr:rowOff>79820</xdr:rowOff>
    </xdr:from>
    <xdr:to>
      <xdr:col>35</xdr:col>
      <xdr:colOff>500470</xdr:colOff>
      <xdr:row>65</xdr:row>
      <xdr:rowOff>156020</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36</xdr:col>
      <xdr:colOff>54429</xdr:colOff>
      <xdr:row>51</xdr:row>
      <xdr:rowOff>79820</xdr:rowOff>
    </xdr:from>
    <xdr:to>
      <xdr:col>44</xdr:col>
      <xdr:colOff>486864</xdr:colOff>
      <xdr:row>65</xdr:row>
      <xdr:rowOff>156020</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49894</xdr:colOff>
      <xdr:row>51</xdr:row>
      <xdr:rowOff>79820</xdr:rowOff>
    </xdr:from>
    <xdr:to>
      <xdr:col>17</xdr:col>
      <xdr:colOff>482329</xdr:colOff>
      <xdr:row>65</xdr:row>
      <xdr:rowOff>156020</xdr:rowOff>
    </xdr:to>
    <xdr:graphicFrame macro="">
      <xdr:nvGraphicFramePr>
        <xdr:cNvPr id="26"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15</xdr:col>
      <xdr:colOff>517072</xdr:colOff>
      <xdr:row>51</xdr:row>
      <xdr:rowOff>163286</xdr:rowOff>
    </xdr:from>
    <xdr:to>
      <xdr:col>16</xdr:col>
      <xdr:colOff>562916</xdr:colOff>
      <xdr:row>53</xdr:row>
      <xdr:rowOff>40833</xdr:rowOff>
    </xdr:to>
    <xdr:sp macro="" textlink="">
      <xdr:nvSpPr>
        <xdr:cNvPr id="27" name="TextBox 1"/>
        <xdr:cNvSpPr txBox="1"/>
      </xdr:nvSpPr>
      <xdr:spPr>
        <a:xfrm>
          <a:off x="9701893" y="9878786"/>
          <a:ext cx="658166" cy="25854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400" b="1"/>
            <a:t>2013</a:t>
          </a:r>
        </a:p>
      </xdr:txBody>
    </xdr:sp>
    <xdr:clientData/>
  </xdr:twoCellAnchor>
  <xdr:twoCellAnchor>
    <xdr:from>
      <xdr:col>18</xdr:col>
      <xdr:colOff>136071</xdr:colOff>
      <xdr:row>34</xdr:row>
      <xdr:rowOff>183821</xdr:rowOff>
    </xdr:from>
    <xdr:to>
      <xdr:col>26</xdr:col>
      <xdr:colOff>562156</xdr:colOff>
      <xdr:row>49</xdr:row>
      <xdr:rowOff>69521</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27</xdr:col>
      <xdr:colOff>68035</xdr:colOff>
      <xdr:row>34</xdr:row>
      <xdr:rowOff>183821</xdr:rowOff>
    </xdr:from>
    <xdr:to>
      <xdr:col>35</xdr:col>
      <xdr:colOff>494120</xdr:colOff>
      <xdr:row>49</xdr:row>
      <xdr:rowOff>69521</xdr:rowOff>
    </xdr:to>
    <xdr:graphicFrame macro="">
      <xdr:nvGraphicFramePr>
        <xdr:cNvPr id="29"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36</xdr:col>
      <xdr:colOff>54429</xdr:colOff>
      <xdr:row>34</xdr:row>
      <xdr:rowOff>183821</xdr:rowOff>
    </xdr:from>
    <xdr:to>
      <xdr:col>44</xdr:col>
      <xdr:colOff>480513</xdr:colOff>
      <xdr:row>49</xdr:row>
      <xdr:rowOff>69521</xdr:rowOff>
    </xdr:to>
    <xdr:graphicFrame macro="">
      <xdr:nvGraphicFramePr>
        <xdr:cNvPr id="30"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18</xdr:col>
      <xdr:colOff>136071</xdr:colOff>
      <xdr:row>1</xdr:row>
      <xdr:rowOff>43089</xdr:rowOff>
    </xdr:from>
    <xdr:to>
      <xdr:col>26</xdr:col>
      <xdr:colOff>562156</xdr:colOff>
      <xdr:row>15</xdr:row>
      <xdr:rowOff>119289</xdr:rowOff>
    </xdr:to>
    <xdr:graphicFrame macro="">
      <xdr:nvGraphicFramePr>
        <xdr:cNvPr id="31" name="Chart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27</xdr:col>
      <xdr:colOff>68035</xdr:colOff>
      <xdr:row>1</xdr:row>
      <xdr:rowOff>43089</xdr:rowOff>
    </xdr:from>
    <xdr:to>
      <xdr:col>35</xdr:col>
      <xdr:colOff>494120</xdr:colOff>
      <xdr:row>15</xdr:row>
      <xdr:rowOff>119289</xdr:rowOff>
    </xdr:to>
    <xdr:graphicFrame macro="">
      <xdr:nvGraphicFramePr>
        <xdr:cNvPr id="32"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36</xdr:col>
      <xdr:colOff>54429</xdr:colOff>
      <xdr:row>1</xdr:row>
      <xdr:rowOff>43089</xdr:rowOff>
    </xdr:from>
    <xdr:to>
      <xdr:col>44</xdr:col>
      <xdr:colOff>480513</xdr:colOff>
      <xdr:row>15</xdr:row>
      <xdr:rowOff>119289</xdr:rowOff>
    </xdr:to>
    <xdr:graphicFrame macro="">
      <xdr:nvGraphicFramePr>
        <xdr:cNvPr id="33" name="Chart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18</xdr:col>
      <xdr:colOff>136071</xdr:colOff>
      <xdr:row>17</xdr:row>
      <xdr:rowOff>176893</xdr:rowOff>
    </xdr:from>
    <xdr:to>
      <xdr:col>26</xdr:col>
      <xdr:colOff>562156</xdr:colOff>
      <xdr:row>32</xdr:row>
      <xdr:rowOff>62593</xdr:rowOff>
    </xdr:to>
    <xdr:graphicFrame macro="">
      <xdr:nvGraphicFramePr>
        <xdr:cNvPr id="34"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27</xdr:col>
      <xdr:colOff>68035</xdr:colOff>
      <xdr:row>17</xdr:row>
      <xdr:rowOff>176893</xdr:rowOff>
    </xdr:from>
    <xdr:to>
      <xdr:col>35</xdr:col>
      <xdr:colOff>494120</xdr:colOff>
      <xdr:row>32</xdr:row>
      <xdr:rowOff>62593</xdr:rowOff>
    </xdr:to>
    <xdr:graphicFrame macro="">
      <xdr:nvGraphicFramePr>
        <xdr:cNvPr id="35" name="Chart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36</xdr:col>
      <xdr:colOff>54429</xdr:colOff>
      <xdr:row>17</xdr:row>
      <xdr:rowOff>176893</xdr:rowOff>
    </xdr:from>
    <xdr:to>
      <xdr:col>44</xdr:col>
      <xdr:colOff>480513</xdr:colOff>
      <xdr:row>32</xdr:row>
      <xdr:rowOff>62593</xdr:rowOff>
    </xdr:to>
    <xdr:graphicFrame macro="">
      <xdr:nvGraphicFramePr>
        <xdr:cNvPr id="36"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wsDr>
</file>

<file path=xl/drawings/drawing45.xml><?xml version="1.0" encoding="utf-8"?>
<c:userShapes xmlns:c="http://schemas.openxmlformats.org/drawingml/2006/chart">
  <cdr:relSizeAnchor xmlns:cdr="http://schemas.openxmlformats.org/drawingml/2006/chartDrawing">
    <cdr:from>
      <cdr:x>0.66462</cdr:x>
      <cdr:y>0.08796</cdr:y>
    </cdr:from>
    <cdr:to>
      <cdr:x>0.92913</cdr:x>
      <cdr:y>0.38368</cdr:y>
    </cdr:to>
    <cdr:sp macro="" textlink="">
      <cdr:nvSpPr>
        <cdr:cNvPr id="2" name="TextBox 13"/>
        <cdr:cNvSpPr txBox="1"/>
      </cdr:nvSpPr>
      <cdr:spPr>
        <a:xfrm xmlns:a="http://schemas.openxmlformats.org/drawingml/2006/main">
          <a:off x="3575050" y="241300"/>
          <a:ext cx="1422825" cy="811219"/>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Environmental performance </a:t>
          </a:r>
          <a:r>
            <a:rPr lang="en-US" sz="1100" baseline="0"/>
            <a:t>increases when gCO2/km decrease</a:t>
          </a:r>
          <a:endParaRPr lang="en-US" sz="1100"/>
        </a:p>
      </cdr:txBody>
    </cdr:sp>
  </cdr:relSizeAnchor>
</c:userShapes>
</file>

<file path=xl/drawings/drawing46.xml><?xml version="1.0" encoding="utf-8"?>
<c:userShapes xmlns:c="http://schemas.openxmlformats.org/drawingml/2006/chart">
  <cdr:relSizeAnchor xmlns:cdr="http://schemas.openxmlformats.org/drawingml/2006/chartDrawing">
    <cdr:from>
      <cdr:x>0.7065</cdr:x>
      <cdr:y>0.1088</cdr:y>
    </cdr:from>
    <cdr:to>
      <cdr:x>0.97101</cdr:x>
      <cdr:y>0.44475</cdr:y>
    </cdr:to>
    <cdr:sp macro="" textlink="">
      <cdr:nvSpPr>
        <cdr:cNvPr id="2" name="TextBox 13"/>
        <cdr:cNvSpPr txBox="1"/>
      </cdr:nvSpPr>
      <cdr:spPr>
        <a:xfrm xmlns:a="http://schemas.openxmlformats.org/drawingml/2006/main">
          <a:off x="3746500" y="298450"/>
          <a:ext cx="1402669" cy="92159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Environmental performance </a:t>
          </a:r>
          <a:r>
            <a:rPr lang="en-US" sz="1100" baseline="0"/>
            <a:t>increases when fossil fuel consumption decreases</a:t>
          </a:r>
          <a:endParaRPr lang="en-US" sz="1100"/>
        </a:p>
      </cdr:txBody>
    </cdr:sp>
  </cdr:relSizeAnchor>
</c:userShapes>
</file>

<file path=xl/drawings/drawing47.xml><?xml version="1.0" encoding="utf-8"?>
<c:userShapes xmlns:c="http://schemas.openxmlformats.org/drawingml/2006/chart">
  <cdr:relSizeAnchor xmlns:cdr="http://schemas.openxmlformats.org/drawingml/2006/chartDrawing">
    <cdr:from>
      <cdr:x>0.69932</cdr:x>
      <cdr:y>0.18171</cdr:y>
    </cdr:from>
    <cdr:to>
      <cdr:x>0.9838</cdr:x>
      <cdr:y>0.57882</cdr:y>
    </cdr:to>
    <cdr:sp macro="" textlink="">
      <cdr:nvSpPr>
        <cdr:cNvPr id="2" name="TextBox 13"/>
        <cdr:cNvSpPr txBox="1"/>
      </cdr:nvSpPr>
      <cdr:spPr>
        <a:xfrm xmlns:a="http://schemas.openxmlformats.org/drawingml/2006/main">
          <a:off x="3708400" y="498475"/>
          <a:ext cx="1508578" cy="1089354"/>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environmental performance </a:t>
          </a:r>
          <a:r>
            <a:rPr lang="en-US" sz="1100" baseline="0"/>
            <a:t>increases when average vehicle age and mileage  decrease</a:t>
          </a:r>
          <a:endParaRPr lang="en-US" sz="1100"/>
        </a:p>
      </cdr:txBody>
    </cdr:sp>
  </cdr:relSizeAnchor>
</c:userShapes>
</file>

<file path=xl/drawings/drawing48.xml><?xml version="1.0" encoding="utf-8"?>
<c:userShapes xmlns:c="http://schemas.openxmlformats.org/drawingml/2006/chart">
  <cdr:relSizeAnchor xmlns:cdr="http://schemas.openxmlformats.org/drawingml/2006/chartDrawing">
    <cdr:from>
      <cdr:x>0.70471</cdr:x>
      <cdr:y>0.12268</cdr:y>
    </cdr:from>
    <cdr:to>
      <cdr:x>0.98919</cdr:x>
      <cdr:y>0.59243</cdr:y>
    </cdr:to>
    <cdr:sp macro="" textlink="">
      <cdr:nvSpPr>
        <cdr:cNvPr id="2" name="TextBox 13"/>
        <cdr:cNvSpPr txBox="1"/>
      </cdr:nvSpPr>
      <cdr:spPr>
        <a:xfrm xmlns:a="http://schemas.openxmlformats.org/drawingml/2006/main">
          <a:off x="3736975" y="336549"/>
          <a:ext cx="1508578" cy="128860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environmental performance </a:t>
          </a:r>
          <a:r>
            <a:rPr lang="en-US" sz="1100" baseline="0"/>
            <a:t>increases when percentage of green vehicles and 4-stroke motrbikes increase</a:t>
          </a:r>
          <a:endParaRPr lang="en-US" sz="1100"/>
        </a:p>
      </cdr:txBody>
    </cdr:sp>
  </cdr:relSizeAnchor>
</c:userShapes>
</file>

<file path=xl/drawings/drawing49.xml><?xml version="1.0" encoding="utf-8"?>
<c:userShapes xmlns:c="http://schemas.openxmlformats.org/drawingml/2006/chart">
  <cdr:relSizeAnchor xmlns:cdr="http://schemas.openxmlformats.org/drawingml/2006/chartDrawing">
    <cdr:from>
      <cdr:x>0.67956</cdr:x>
      <cdr:y>0.16088</cdr:y>
    </cdr:from>
    <cdr:to>
      <cdr:x>0.96404</cdr:x>
      <cdr:y>0.63062</cdr:y>
    </cdr:to>
    <cdr:sp macro="" textlink="">
      <cdr:nvSpPr>
        <cdr:cNvPr id="2" name="TextBox 13"/>
        <cdr:cNvSpPr txBox="1"/>
      </cdr:nvSpPr>
      <cdr:spPr>
        <a:xfrm xmlns:a="http://schemas.openxmlformats.org/drawingml/2006/main">
          <a:off x="3603625" y="441325"/>
          <a:ext cx="1508578" cy="128860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environmental performance </a:t>
          </a:r>
          <a:r>
            <a:rPr lang="en-US" sz="1100" baseline="0"/>
            <a:t>increases when training hours and percentage of drivers trained increase</a:t>
          </a:r>
          <a:endParaRPr lang="en-US" sz="1100"/>
        </a:p>
      </cdr:txBody>
    </cdr:sp>
  </cdr:relSizeAnchor>
</c:userShapes>
</file>

<file path=xl/drawings/drawing5.xml><?xml version="1.0" encoding="utf-8"?>
<c:userShapes xmlns:c="http://schemas.openxmlformats.org/drawingml/2006/chart">
  <cdr:relSizeAnchor xmlns:cdr="http://schemas.openxmlformats.org/drawingml/2006/chartDrawing">
    <cdr:from>
      <cdr:x>0.67342</cdr:x>
      <cdr:y>0.04828</cdr:y>
    </cdr:from>
    <cdr:to>
      <cdr:x>0.98687</cdr:x>
      <cdr:y>0.33999</cdr:y>
    </cdr:to>
    <cdr:sp macro="" textlink="">
      <cdr:nvSpPr>
        <cdr:cNvPr id="2" name="TextBox 13"/>
        <cdr:cNvSpPr txBox="1"/>
      </cdr:nvSpPr>
      <cdr:spPr>
        <a:xfrm xmlns:a="http://schemas.openxmlformats.org/drawingml/2006/main">
          <a:off x="3711121" y="132443"/>
          <a:ext cx="1727422" cy="800219"/>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safety performance </a:t>
          </a:r>
          <a:r>
            <a:rPr lang="en-US" sz="1100" baseline="0"/>
            <a:t>increases when percentage of staff trained increases</a:t>
          </a:r>
          <a:endParaRPr lang="en-US" sz="1100"/>
        </a:p>
      </cdr:txBody>
    </cdr:sp>
  </cdr:relSizeAnchor>
</c:userShapes>
</file>

<file path=xl/drawings/drawing50.xml><?xml version="1.0" encoding="utf-8"?>
<c:userShapes xmlns:c="http://schemas.openxmlformats.org/drawingml/2006/chart">
  <cdr:relSizeAnchor xmlns:cdr="http://schemas.openxmlformats.org/drawingml/2006/chartDrawing">
    <cdr:from>
      <cdr:x>0.65913</cdr:x>
      <cdr:y>0.19213</cdr:y>
    </cdr:from>
    <cdr:to>
      <cdr:x>0.95871</cdr:x>
      <cdr:y>0.59437</cdr:y>
    </cdr:to>
    <cdr:sp macro="" textlink="">
      <cdr:nvSpPr>
        <cdr:cNvPr id="3" name="TextBox 13"/>
        <cdr:cNvSpPr txBox="1"/>
      </cdr:nvSpPr>
      <cdr:spPr>
        <a:xfrm xmlns:a="http://schemas.openxmlformats.org/drawingml/2006/main">
          <a:off x="3499757" y="527051"/>
          <a:ext cx="1590675" cy="110342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eaLnBrk="1" fontAlgn="auto" latinLnBrk="0" hangingPunct="1"/>
          <a:r>
            <a:rPr lang="en-US" sz="1100">
              <a:solidFill>
                <a:schemeClr val="dk1"/>
              </a:solidFill>
              <a:effectLst/>
              <a:latin typeface="+mn-lt"/>
              <a:ea typeface="+mn-ea"/>
              <a:cs typeface="+mn-cs"/>
            </a:rPr>
            <a:t>It is expected that environmental performance </a:t>
          </a:r>
          <a:r>
            <a:rPr lang="en-US" sz="1100" baseline="0">
              <a:solidFill>
                <a:schemeClr val="dk1"/>
              </a:solidFill>
              <a:effectLst/>
              <a:latin typeface="+mn-lt"/>
              <a:ea typeface="+mn-ea"/>
              <a:cs typeface="+mn-cs"/>
            </a:rPr>
            <a:t>increases when kilometers/speed violation occurence increase</a:t>
          </a:r>
          <a:endParaRPr lang="en-US">
            <a:effectLst/>
          </a:endParaRPr>
        </a:p>
      </cdr:txBody>
    </cdr:sp>
  </cdr:relSizeAnchor>
</c:userShapes>
</file>

<file path=xl/drawings/drawing51.xml><?xml version="1.0" encoding="utf-8"?>
<c:userShapes xmlns:c="http://schemas.openxmlformats.org/drawingml/2006/chart">
  <cdr:relSizeAnchor xmlns:cdr="http://schemas.openxmlformats.org/drawingml/2006/chartDrawing">
    <cdr:from>
      <cdr:x>0.63716</cdr:x>
      <cdr:y>0.27894</cdr:y>
    </cdr:from>
    <cdr:to>
      <cdr:x>0.97586</cdr:x>
      <cdr:y>0.6035</cdr:y>
    </cdr:to>
    <cdr:sp macro="" textlink="">
      <cdr:nvSpPr>
        <cdr:cNvPr id="3" name="TextBox 13"/>
        <cdr:cNvSpPr txBox="1"/>
      </cdr:nvSpPr>
      <cdr:spPr>
        <a:xfrm xmlns:a="http://schemas.openxmlformats.org/drawingml/2006/main">
          <a:off x="3384550" y="765175"/>
          <a:ext cx="1799172" cy="890354"/>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environmental performance </a:t>
          </a:r>
          <a:r>
            <a:rPr lang="en-US" sz="1100" baseline="0"/>
            <a:t>increases when maintenance  done on time percentage increases</a:t>
          </a:r>
          <a:endParaRPr lang="en-US" sz="1100"/>
        </a:p>
      </cdr:txBody>
    </cdr:sp>
  </cdr:relSizeAnchor>
</c:userShapes>
</file>

<file path=xl/drawings/drawing52.xml><?xml version="1.0" encoding="utf-8"?>
<c:userShapes xmlns:c="http://schemas.openxmlformats.org/drawingml/2006/chart">
  <cdr:relSizeAnchor xmlns:cdr="http://schemas.openxmlformats.org/drawingml/2006/chartDrawing">
    <cdr:from>
      <cdr:x>0.68762</cdr:x>
      <cdr:y>0.20205</cdr:y>
    </cdr:from>
    <cdr:to>
      <cdr:x>0.95213</cdr:x>
      <cdr:y>0.49777</cdr:y>
    </cdr:to>
    <cdr:sp macro="" textlink="">
      <cdr:nvSpPr>
        <cdr:cNvPr id="2" name="TextBox 13"/>
        <cdr:cNvSpPr txBox="1"/>
      </cdr:nvSpPr>
      <cdr:spPr>
        <a:xfrm xmlns:a="http://schemas.openxmlformats.org/drawingml/2006/main">
          <a:off x="3661337" y="554256"/>
          <a:ext cx="1408425" cy="811219"/>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Environmental performance </a:t>
          </a:r>
          <a:r>
            <a:rPr lang="en-US" sz="1100" baseline="0"/>
            <a:t>increases when gCO2/km decrease</a:t>
          </a:r>
          <a:endParaRPr lang="en-US" sz="1100"/>
        </a:p>
      </cdr:txBody>
    </cdr:sp>
  </cdr:relSizeAnchor>
  <cdr:relSizeAnchor xmlns:cdr="http://schemas.openxmlformats.org/drawingml/2006/chartDrawing">
    <cdr:from>
      <cdr:x>0.74297</cdr:x>
      <cdr:y>0.06944</cdr:y>
    </cdr:from>
    <cdr:to>
      <cdr:x>0.86658</cdr:x>
      <cdr:y>0.16369</cdr:y>
    </cdr:to>
    <cdr:sp macro="" textlink="">
      <cdr:nvSpPr>
        <cdr:cNvPr id="3" name="TextBox 1"/>
        <cdr:cNvSpPr txBox="1"/>
      </cdr:nvSpPr>
      <cdr:spPr>
        <a:xfrm xmlns:a="http://schemas.openxmlformats.org/drawingml/2006/main">
          <a:off x="3956050" y="190500"/>
          <a:ext cx="658166" cy="2585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2013</a:t>
          </a:r>
        </a:p>
      </cdr:txBody>
    </cdr:sp>
  </cdr:relSizeAnchor>
</c:userShapes>
</file>

<file path=xl/drawings/drawing53.xml><?xml version="1.0" encoding="utf-8"?>
<c:userShapes xmlns:c="http://schemas.openxmlformats.org/drawingml/2006/chart">
  <cdr:relSizeAnchor xmlns:cdr="http://schemas.openxmlformats.org/drawingml/2006/chartDrawing">
    <cdr:from>
      <cdr:x>0.71417</cdr:x>
      <cdr:y>0.22289</cdr:y>
    </cdr:from>
    <cdr:to>
      <cdr:x>0.97868</cdr:x>
      <cdr:y>0.55884</cdr:y>
    </cdr:to>
    <cdr:sp macro="" textlink="">
      <cdr:nvSpPr>
        <cdr:cNvPr id="2" name="TextBox 13"/>
        <cdr:cNvSpPr txBox="1"/>
      </cdr:nvSpPr>
      <cdr:spPr>
        <a:xfrm xmlns:a="http://schemas.openxmlformats.org/drawingml/2006/main">
          <a:off x="3802691" y="611424"/>
          <a:ext cx="1408425" cy="921578"/>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Environmental performance </a:t>
          </a:r>
          <a:r>
            <a:rPr lang="en-US" sz="1100" baseline="0"/>
            <a:t>increases when fossil fuel consumption decreases</a:t>
          </a:r>
          <a:endParaRPr lang="en-US" sz="1100"/>
        </a:p>
      </cdr:txBody>
    </cdr:sp>
  </cdr:relSizeAnchor>
  <cdr:relSizeAnchor xmlns:cdr="http://schemas.openxmlformats.org/drawingml/2006/chartDrawing">
    <cdr:from>
      <cdr:x>0.76852</cdr:x>
      <cdr:y>0.08433</cdr:y>
    </cdr:from>
    <cdr:to>
      <cdr:x>0.89213</cdr:x>
      <cdr:y>0.17858</cdr:y>
    </cdr:to>
    <cdr:sp macro="" textlink="">
      <cdr:nvSpPr>
        <cdr:cNvPr id="3" name="TextBox 1"/>
        <cdr:cNvSpPr txBox="1"/>
      </cdr:nvSpPr>
      <cdr:spPr>
        <a:xfrm xmlns:a="http://schemas.openxmlformats.org/drawingml/2006/main">
          <a:off x="4092121" y="231321"/>
          <a:ext cx="658166" cy="2585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2013</a:t>
          </a:r>
        </a:p>
      </cdr:txBody>
    </cdr:sp>
  </cdr:relSizeAnchor>
</c:userShapes>
</file>

<file path=xl/drawings/drawing54.xml><?xml version="1.0" encoding="utf-8"?>
<c:userShapes xmlns:c="http://schemas.openxmlformats.org/drawingml/2006/chart">
  <cdr:relSizeAnchor xmlns:cdr="http://schemas.openxmlformats.org/drawingml/2006/chartDrawing">
    <cdr:from>
      <cdr:x>0.78386</cdr:x>
      <cdr:y>0.01852</cdr:y>
    </cdr:from>
    <cdr:to>
      <cdr:x>0.90746</cdr:x>
      <cdr:y>0.11277</cdr:y>
    </cdr:to>
    <cdr:sp macro="" textlink="">
      <cdr:nvSpPr>
        <cdr:cNvPr id="5" name="TextBox 1"/>
        <cdr:cNvSpPr txBox="1"/>
      </cdr:nvSpPr>
      <cdr:spPr>
        <a:xfrm xmlns:a="http://schemas.openxmlformats.org/drawingml/2006/main">
          <a:off x="4173764" y="50800"/>
          <a:ext cx="658166" cy="2585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2013</a:t>
          </a:r>
        </a:p>
      </cdr:txBody>
    </cdr:sp>
  </cdr:relSizeAnchor>
  <cdr:relSizeAnchor xmlns:cdr="http://schemas.openxmlformats.org/drawingml/2006/chartDrawing">
    <cdr:from>
      <cdr:x>0.67557</cdr:x>
      <cdr:y>0.12064</cdr:y>
    </cdr:from>
    <cdr:to>
      <cdr:x>0.96005</cdr:x>
      <cdr:y>0.59039</cdr:y>
    </cdr:to>
    <cdr:sp macro="" textlink="">
      <cdr:nvSpPr>
        <cdr:cNvPr id="6" name="TextBox 13"/>
        <cdr:cNvSpPr txBox="1"/>
      </cdr:nvSpPr>
      <cdr:spPr>
        <a:xfrm xmlns:a="http://schemas.openxmlformats.org/drawingml/2006/main">
          <a:off x="3558241" y="330947"/>
          <a:ext cx="1498363" cy="1288618"/>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environmental performance </a:t>
          </a:r>
          <a:r>
            <a:rPr lang="en-US" sz="1100" baseline="0"/>
            <a:t>increases when percentage of green vehicles and 4-stroke motrbikes increase</a:t>
          </a:r>
          <a:endParaRPr lang="en-US" sz="1100"/>
        </a:p>
      </cdr:txBody>
    </cdr:sp>
  </cdr:relSizeAnchor>
</c:userShapes>
</file>

<file path=xl/drawings/drawing55.xml><?xml version="1.0" encoding="utf-8"?>
<c:userShapes xmlns:c="http://schemas.openxmlformats.org/drawingml/2006/chart">
  <cdr:relSizeAnchor xmlns:cdr="http://schemas.openxmlformats.org/drawingml/2006/chartDrawing">
    <cdr:from>
      <cdr:x>0.74494</cdr:x>
      <cdr:y>0.05777</cdr:y>
    </cdr:from>
    <cdr:to>
      <cdr:x>0.8684</cdr:x>
      <cdr:y>0.15202</cdr:y>
    </cdr:to>
    <cdr:sp macro="" textlink="">
      <cdr:nvSpPr>
        <cdr:cNvPr id="3" name="TextBox 1"/>
        <cdr:cNvSpPr txBox="1"/>
      </cdr:nvSpPr>
      <cdr:spPr>
        <a:xfrm xmlns:a="http://schemas.openxmlformats.org/drawingml/2006/main">
          <a:off x="4109278" y="158474"/>
          <a:ext cx="681014"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2013</a:t>
          </a:r>
        </a:p>
      </cdr:txBody>
    </cdr:sp>
  </cdr:relSizeAnchor>
  <cdr:relSizeAnchor xmlns:cdr="http://schemas.openxmlformats.org/drawingml/2006/chartDrawing">
    <cdr:from>
      <cdr:x>0.67875</cdr:x>
      <cdr:y>0.1713</cdr:y>
    </cdr:from>
    <cdr:to>
      <cdr:x>0.97912</cdr:x>
      <cdr:y>0.58518</cdr:y>
    </cdr:to>
    <cdr:sp macro="" textlink="">
      <cdr:nvSpPr>
        <cdr:cNvPr id="5" name="TextBox 13"/>
        <cdr:cNvSpPr txBox="1"/>
      </cdr:nvSpPr>
      <cdr:spPr>
        <a:xfrm xmlns:a="http://schemas.openxmlformats.org/drawingml/2006/main">
          <a:off x="3603643" y="469911"/>
          <a:ext cx="1594738" cy="1135366"/>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eaLnBrk="1" fontAlgn="auto" latinLnBrk="0" hangingPunct="1"/>
          <a:r>
            <a:rPr lang="en-US" sz="1100">
              <a:solidFill>
                <a:schemeClr val="dk1"/>
              </a:solidFill>
              <a:effectLst/>
              <a:latin typeface="+mn-lt"/>
              <a:ea typeface="+mn-ea"/>
              <a:cs typeface="+mn-cs"/>
            </a:rPr>
            <a:t>It is expected that environmental performance </a:t>
          </a:r>
          <a:r>
            <a:rPr lang="en-US" sz="1100" baseline="0">
              <a:solidFill>
                <a:schemeClr val="dk1"/>
              </a:solidFill>
              <a:effectLst/>
              <a:latin typeface="+mn-lt"/>
              <a:ea typeface="+mn-ea"/>
              <a:cs typeface="+mn-cs"/>
            </a:rPr>
            <a:t>increases when kilometers/speed violation occurence increase</a:t>
          </a:r>
          <a:endParaRPr lang="en-US">
            <a:effectLst/>
          </a:endParaRPr>
        </a:p>
      </cdr:txBody>
    </cdr:sp>
  </cdr:relSizeAnchor>
</c:userShapes>
</file>

<file path=xl/drawings/drawing56.xml><?xml version="1.0" encoding="utf-8"?>
<c:userShapes xmlns:c="http://schemas.openxmlformats.org/drawingml/2006/chart">
  <cdr:relSizeAnchor xmlns:cdr="http://schemas.openxmlformats.org/drawingml/2006/chartDrawing">
    <cdr:from>
      <cdr:x>0.74494</cdr:x>
      <cdr:y>0.05777</cdr:y>
    </cdr:from>
    <cdr:to>
      <cdr:x>0.8684</cdr:x>
      <cdr:y>0.15202</cdr:y>
    </cdr:to>
    <cdr:sp macro="" textlink="">
      <cdr:nvSpPr>
        <cdr:cNvPr id="3" name="TextBox 1"/>
        <cdr:cNvSpPr txBox="1"/>
      </cdr:nvSpPr>
      <cdr:spPr>
        <a:xfrm xmlns:a="http://schemas.openxmlformats.org/drawingml/2006/main">
          <a:off x="4109278" y="158474"/>
          <a:ext cx="681014"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2014</a:t>
          </a:r>
        </a:p>
      </cdr:txBody>
    </cdr:sp>
  </cdr:relSizeAnchor>
  <cdr:relSizeAnchor xmlns:cdr="http://schemas.openxmlformats.org/drawingml/2006/chartDrawing">
    <cdr:from>
      <cdr:x>0.67157</cdr:x>
      <cdr:y>0.16782</cdr:y>
    </cdr:from>
    <cdr:to>
      <cdr:x>0.97194</cdr:x>
      <cdr:y>0.58171</cdr:y>
    </cdr:to>
    <cdr:sp macro="" textlink="">
      <cdr:nvSpPr>
        <cdr:cNvPr id="5" name="TextBox 13"/>
        <cdr:cNvSpPr txBox="1"/>
      </cdr:nvSpPr>
      <cdr:spPr>
        <a:xfrm xmlns:a="http://schemas.openxmlformats.org/drawingml/2006/main">
          <a:off x="3565525" y="460375"/>
          <a:ext cx="1594738" cy="1135366"/>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eaLnBrk="1" fontAlgn="auto" latinLnBrk="0" hangingPunct="1"/>
          <a:r>
            <a:rPr lang="en-US" sz="1100">
              <a:solidFill>
                <a:schemeClr val="dk1"/>
              </a:solidFill>
              <a:effectLst/>
              <a:latin typeface="+mn-lt"/>
              <a:ea typeface="+mn-ea"/>
              <a:cs typeface="+mn-cs"/>
            </a:rPr>
            <a:t>It is expected that environmental performance </a:t>
          </a:r>
          <a:r>
            <a:rPr lang="en-US" sz="1100" baseline="0">
              <a:solidFill>
                <a:schemeClr val="dk1"/>
              </a:solidFill>
              <a:effectLst/>
              <a:latin typeface="+mn-lt"/>
              <a:ea typeface="+mn-ea"/>
              <a:cs typeface="+mn-cs"/>
            </a:rPr>
            <a:t>increases when kilometers/speed violation occurence increase</a:t>
          </a:r>
          <a:endParaRPr lang="en-US">
            <a:effectLst/>
          </a:endParaRPr>
        </a:p>
      </cdr:txBody>
    </cdr:sp>
  </cdr:relSizeAnchor>
</c:userShapes>
</file>

<file path=xl/drawings/drawing57.xml><?xml version="1.0" encoding="utf-8"?>
<c:userShapes xmlns:c="http://schemas.openxmlformats.org/drawingml/2006/chart">
  <cdr:relSizeAnchor xmlns:cdr="http://schemas.openxmlformats.org/drawingml/2006/chartDrawing">
    <cdr:from>
      <cdr:x>0.74494</cdr:x>
      <cdr:y>0.05777</cdr:y>
    </cdr:from>
    <cdr:to>
      <cdr:x>0.8684</cdr:x>
      <cdr:y>0.15202</cdr:y>
    </cdr:to>
    <cdr:sp macro="" textlink="">
      <cdr:nvSpPr>
        <cdr:cNvPr id="3" name="TextBox 1"/>
        <cdr:cNvSpPr txBox="1"/>
      </cdr:nvSpPr>
      <cdr:spPr>
        <a:xfrm xmlns:a="http://schemas.openxmlformats.org/drawingml/2006/main">
          <a:off x="4109278" y="158474"/>
          <a:ext cx="681014"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2015</a:t>
          </a:r>
        </a:p>
      </cdr:txBody>
    </cdr:sp>
  </cdr:relSizeAnchor>
  <cdr:relSizeAnchor xmlns:cdr="http://schemas.openxmlformats.org/drawingml/2006/chartDrawing">
    <cdr:from>
      <cdr:x>0.66798</cdr:x>
      <cdr:y>0.16435</cdr:y>
    </cdr:from>
    <cdr:to>
      <cdr:x>0.96835</cdr:x>
      <cdr:y>0.57824</cdr:y>
    </cdr:to>
    <cdr:sp macro="" textlink="">
      <cdr:nvSpPr>
        <cdr:cNvPr id="4" name="TextBox 13"/>
        <cdr:cNvSpPr txBox="1"/>
      </cdr:nvSpPr>
      <cdr:spPr>
        <a:xfrm xmlns:a="http://schemas.openxmlformats.org/drawingml/2006/main">
          <a:off x="3546475" y="450850"/>
          <a:ext cx="1594738" cy="1135366"/>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eaLnBrk="1" fontAlgn="auto" latinLnBrk="0" hangingPunct="1"/>
          <a:r>
            <a:rPr lang="en-US" sz="1100">
              <a:solidFill>
                <a:schemeClr val="dk1"/>
              </a:solidFill>
              <a:effectLst/>
              <a:latin typeface="+mn-lt"/>
              <a:ea typeface="+mn-ea"/>
              <a:cs typeface="+mn-cs"/>
            </a:rPr>
            <a:t>It is expected that environmental performance </a:t>
          </a:r>
          <a:r>
            <a:rPr lang="en-US" sz="1100" baseline="0">
              <a:solidFill>
                <a:schemeClr val="dk1"/>
              </a:solidFill>
              <a:effectLst/>
              <a:latin typeface="+mn-lt"/>
              <a:ea typeface="+mn-ea"/>
              <a:cs typeface="+mn-cs"/>
            </a:rPr>
            <a:t>increases when kilometers/speed violation occurence increase</a:t>
          </a:r>
          <a:endParaRPr lang="en-US">
            <a:effectLst/>
          </a:endParaRPr>
        </a:p>
      </cdr:txBody>
    </cdr:sp>
  </cdr:relSizeAnchor>
</c:userShapes>
</file>

<file path=xl/drawings/drawing58.xml><?xml version="1.0" encoding="utf-8"?>
<c:userShapes xmlns:c="http://schemas.openxmlformats.org/drawingml/2006/chart">
  <cdr:relSizeAnchor xmlns:cdr="http://schemas.openxmlformats.org/drawingml/2006/chartDrawing">
    <cdr:from>
      <cdr:x>0.74494</cdr:x>
      <cdr:y>0.05777</cdr:y>
    </cdr:from>
    <cdr:to>
      <cdr:x>0.8684</cdr:x>
      <cdr:y>0.15202</cdr:y>
    </cdr:to>
    <cdr:sp macro="" textlink="">
      <cdr:nvSpPr>
        <cdr:cNvPr id="3" name="TextBox 1"/>
        <cdr:cNvSpPr txBox="1"/>
      </cdr:nvSpPr>
      <cdr:spPr>
        <a:xfrm xmlns:a="http://schemas.openxmlformats.org/drawingml/2006/main">
          <a:off x="4109278" y="158474"/>
          <a:ext cx="681014"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2016</a:t>
          </a:r>
        </a:p>
      </cdr:txBody>
    </cdr:sp>
  </cdr:relSizeAnchor>
  <cdr:relSizeAnchor xmlns:cdr="http://schemas.openxmlformats.org/drawingml/2006/chartDrawing">
    <cdr:from>
      <cdr:x>0.67157</cdr:x>
      <cdr:y>0.17824</cdr:y>
    </cdr:from>
    <cdr:to>
      <cdr:x>0.97194</cdr:x>
      <cdr:y>0.59212</cdr:y>
    </cdr:to>
    <cdr:sp macro="" textlink="">
      <cdr:nvSpPr>
        <cdr:cNvPr id="4" name="TextBox 13"/>
        <cdr:cNvSpPr txBox="1"/>
      </cdr:nvSpPr>
      <cdr:spPr>
        <a:xfrm xmlns:a="http://schemas.openxmlformats.org/drawingml/2006/main">
          <a:off x="3565525" y="488950"/>
          <a:ext cx="1594738" cy="1135366"/>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eaLnBrk="1" fontAlgn="auto" latinLnBrk="0" hangingPunct="1"/>
          <a:r>
            <a:rPr lang="en-US" sz="1100">
              <a:solidFill>
                <a:schemeClr val="dk1"/>
              </a:solidFill>
              <a:effectLst/>
              <a:latin typeface="+mn-lt"/>
              <a:ea typeface="+mn-ea"/>
              <a:cs typeface="+mn-cs"/>
            </a:rPr>
            <a:t>It is expected that environmental performance </a:t>
          </a:r>
          <a:r>
            <a:rPr lang="en-US" sz="1100" baseline="0">
              <a:solidFill>
                <a:schemeClr val="dk1"/>
              </a:solidFill>
              <a:effectLst/>
              <a:latin typeface="+mn-lt"/>
              <a:ea typeface="+mn-ea"/>
              <a:cs typeface="+mn-cs"/>
            </a:rPr>
            <a:t>increases when kilometers/speed violation occurence increase</a:t>
          </a:r>
          <a:endParaRPr lang="en-US">
            <a:effectLst/>
          </a:endParaRPr>
        </a:p>
      </cdr:txBody>
    </cdr:sp>
  </cdr:relSizeAnchor>
</c:userShapes>
</file>

<file path=xl/drawings/drawing59.xml><?xml version="1.0" encoding="utf-8"?>
<c:userShapes xmlns:c="http://schemas.openxmlformats.org/drawingml/2006/chart">
  <cdr:relSizeAnchor xmlns:cdr="http://schemas.openxmlformats.org/drawingml/2006/chartDrawing">
    <cdr:from>
      <cdr:x>0.76146</cdr:x>
      <cdr:y>0.04871</cdr:y>
    </cdr:from>
    <cdr:to>
      <cdr:x>0.88492</cdr:x>
      <cdr:y>0.14296</cdr:y>
    </cdr:to>
    <cdr:sp macro="" textlink="">
      <cdr:nvSpPr>
        <cdr:cNvPr id="3" name="TextBox 1"/>
        <cdr:cNvSpPr txBox="1"/>
      </cdr:nvSpPr>
      <cdr:spPr>
        <a:xfrm xmlns:a="http://schemas.openxmlformats.org/drawingml/2006/main">
          <a:off x="4200387" y="133626"/>
          <a:ext cx="681014"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2014</a:t>
          </a:r>
        </a:p>
      </cdr:txBody>
    </cdr:sp>
  </cdr:relSizeAnchor>
  <cdr:relSizeAnchor xmlns:cdr="http://schemas.openxmlformats.org/drawingml/2006/chartDrawing">
    <cdr:from>
      <cdr:x>0.67317</cdr:x>
      <cdr:y>0.13757</cdr:y>
    </cdr:from>
    <cdr:to>
      <cdr:x>0.95731</cdr:x>
      <cdr:y>0.60731</cdr:y>
    </cdr:to>
    <cdr:sp macro="" textlink="">
      <cdr:nvSpPr>
        <cdr:cNvPr id="4" name="TextBox 13"/>
        <cdr:cNvSpPr txBox="1"/>
      </cdr:nvSpPr>
      <cdr:spPr>
        <a:xfrm xmlns:a="http://schemas.openxmlformats.org/drawingml/2006/main">
          <a:off x="3588657" y="377371"/>
          <a:ext cx="1514758" cy="1288591"/>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environmental performance </a:t>
          </a:r>
          <a:r>
            <a:rPr lang="en-US" sz="1100" baseline="0"/>
            <a:t>increases when training hours and percentage of drivers trained increase</a:t>
          </a:r>
          <a:endParaRPr lang="en-US" sz="1100"/>
        </a:p>
      </cdr:txBody>
    </cdr:sp>
  </cdr:relSizeAnchor>
</c:userShapes>
</file>

<file path=xl/drawings/drawing6.xml><?xml version="1.0" encoding="utf-8"?>
<c:userShapes xmlns:c="http://schemas.openxmlformats.org/drawingml/2006/chart">
  <cdr:relSizeAnchor xmlns:cdr="http://schemas.openxmlformats.org/drawingml/2006/chartDrawing">
    <cdr:from>
      <cdr:x>0.64872</cdr:x>
      <cdr:y>0.06316</cdr:y>
    </cdr:from>
    <cdr:to>
      <cdr:x>0.97768</cdr:x>
      <cdr:y>0.35487</cdr:y>
    </cdr:to>
    <cdr:sp macro="" textlink="">
      <cdr:nvSpPr>
        <cdr:cNvPr id="2" name="TextBox 13"/>
        <cdr:cNvSpPr txBox="1"/>
      </cdr:nvSpPr>
      <cdr:spPr>
        <a:xfrm xmlns:a="http://schemas.openxmlformats.org/drawingml/2006/main">
          <a:off x="3575050" y="173265"/>
          <a:ext cx="1812819" cy="800226"/>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safety performance </a:t>
          </a:r>
          <a:r>
            <a:rPr lang="en-US" sz="1100" baseline="0"/>
            <a:t>increases when training hours increase</a:t>
          </a:r>
          <a:endParaRPr lang="en-US" sz="1100"/>
        </a:p>
      </cdr:txBody>
    </cdr:sp>
  </cdr:relSizeAnchor>
</c:userShapes>
</file>

<file path=xl/drawings/drawing60.xml><?xml version="1.0" encoding="utf-8"?>
<c:userShapes xmlns:c="http://schemas.openxmlformats.org/drawingml/2006/chart">
  <cdr:relSizeAnchor xmlns:cdr="http://schemas.openxmlformats.org/drawingml/2006/chartDrawing">
    <cdr:from>
      <cdr:x>0.76146</cdr:x>
      <cdr:y>0.04871</cdr:y>
    </cdr:from>
    <cdr:to>
      <cdr:x>0.88492</cdr:x>
      <cdr:y>0.14296</cdr:y>
    </cdr:to>
    <cdr:sp macro="" textlink="">
      <cdr:nvSpPr>
        <cdr:cNvPr id="3" name="TextBox 1"/>
        <cdr:cNvSpPr txBox="1"/>
      </cdr:nvSpPr>
      <cdr:spPr>
        <a:xfrm xmlns:a="http://schemas.openxmlformats.org/drawingml/2006/main">
          <a:off x="4200387" y="133626"/>
          <a:ext cx="681014"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2015</a:t>
          </a:r>
        </a:p>
      </cdr:txBody>
    </cdr:sp>
  </cdr:relSizeAnchor>
  <cdr:relSizeAnchor xmlns:cdr="http://schemas.openxmlformats.org/drawingml/2006/chartDrawing">
    <cdr:from>
      <cdr:x>0.67572</cdr:x>
      <cdr:y>0.13261</cdr:y>
    </cdr:from>
    <cdr:to>
      <cdr:x>0.95986</cdr:x>
      <cdr:y>0.60235</cdr:y>
    </cdr:to>
    <cdr:sp macro="" textlink="">
      <cdr:nvSpPr>
        <cdr:cNvPr id="4" name="TextBox 13"/>
        <cdr:cNvSpPr txBox="1"/>
      </cdr:nvSpPr>
      <cdr:spPr>
        <a:xfrm xmlns:a="http://schemas.openxmlformats.org/drawingml/2006/main">
          <a:off x="3602264" y="363764"/>
          <a:ext cx="1514758" cy="1288591"/>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environmental performance </a:t>
          </a:r>
          <a:r>
            <a:rPr lang="en-US" sz="1100" baseline="0"/>
            <a:t>increases when training hours and percentage of drivers trained increase</a:t>
          </a:r>
          <a:endParaRPr lang="en-US" sz="1100"/>
        </a:p>
      </cdr:txBody>
    </cdr:sp>
  </cdr:relSizeAnchor>
</c:userShapes>
</file>

<file path=xl/drawings/drawing61.xml><?xml version="1.0" encoding="utf-8"?>
<c:userShapes xmlns:c="http://schemas.openxmlformats.org/drawingml/2006/chart">
  <cdr:relSizeAnchor xmlns:cdr="http://schemas.openxmlformats.org/drawingml/2006/chartDrawing">
    <cdr:from>
      <cdr:x>0.76146</cdr:x>
      <cdr:y>0.04871</cdr:y>
    </cdr:from>
    <cdr:to>
      <cdr:x>0.88492</cdr:x>
      <cdr:y>0.14296</cdr:y>
    </cdr:to>
    <cdr:sp macro="" textlink="">
      <cdr:nvSpPr>
        <cdr:cNvPr id="3" name="TextBox 1"/>
        <cdr:cNvSpPr txBox="1"/>
      </cdr:nvSpPr>
      <cdr:spPr>
        <a:xfrm xmlns:a="http://schemas.openxmlformats.org/drawingml/2006/main">
          <a:off x="4200387" y="133626"/>
          <a:ext cx="681014"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2016</a:t>
          </a:r>
        </a:p>
      </cdr:txBody>
    </cdr:sp>
  </cdr:relSizeAnchor>
  <cdr:relSizeAnchor xmlns:cdr="http://schemas.openxmlformats.org/drawingml/2006/chartDrawing">
    <cdr:from>
      <cdr:x>0.67572</cdr:x>
      <cdr:y>0.15245</cdr:y>
    </cdr:from>
    <cdr:to>
      <cdr:x>0.95986</cdr:x>
      <cdr:y>0.62219</cdr:y>
    </cdr:to>
    <cdr:sp macro="" textlink="">
      <cdr:nvSpPr>
        <cdr:cNvPr id="4" name="TextBox 13"/>
        <cdr:cNvSpPr txBox="1"/>
      </cdr:nvSpPr>
      <cdr:spPr>
        <a:xfrm xmlns:a="http://schemas.openxmlformats.org/drawingml/2006/main">
          <a:off x="3602264" y="418193"/>
          <a:ext cx="1514758" cy="1288591"/>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environmental performance </a:t>
          </a:r>
          <a:r>
            <a:rPr lang="en-US" sz="1100" baseline="0"/>
            <a:t>increases when training hours and percentage of drivers trained increase</a:t>
          </a:r>
          <a:endParaRPr lang="en-US" sz="1100"/>
        </a:p>
      </cdr:txBody>
    </cdr:sp>
  </cdr:relSizeAnchor>
</c:userShapes>
</file>

<file path=xl/drawings/drawing62.xml><?xml version="1.0" encoding="utf-8"?>
<c:userShapes xmlns:c="http://schemas.openxmlformats.org/drawingml/2006/chart">
  <cdr:relSizeAnchor xmlns:cdr="http://schemas.openxmlformats.org/drawingml/2006/chartDrawing">
    <cdr:from>
      <cdr:x>0.67061</cdr:x>
      <cdr:y>0.12765</cdr:y>
    </cdr:from>
    <cdr:to>
      <cdr:x>0.95476</cdr:x>
      <cdr:y>0.59739</cdr:y>
    </cdr:to>
    <cdr:sp macro="" textlink="">
      <cdr:nvSpPr>
        <cdr:cNvPr id="4" name="TextBox 13"/>
        <cdr:cNvSpPr txBox="1"/>
      </cdr:nvSpPr>
      <cdr:spPr>
        <a:xfrm xmlns:a="http://schemas.openxmlformats.org/drawingml/2006/main">
          <a:off x="3575050" y="350158"/>
          <a:ext cx="1514758" cy="1288591"/>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environmental performance </a:t>
          </a:r>
          <a:r>
            <a:rPr lang="en-US" sz="1100" baseline="0"/>
            <a:t>increases when training hours and percentage of drivers trained increase</a:t>
          </a:r>
          <a:endParaRPr lang="en-US" sz="1100"/>
        </a:p>
      </cdr:txBody>
    </cdr:sp>
  </cdr:relSizeAnchor>
</c:userShapes>
</file>

<file path=xl/drawings/drawing63.xml><?xml version="1.0" encoding="utf-8"?>
<c:userShapes xmlns:c="http://schemas.openxmlformats.org/drawingml/2006/chart">
  <cdr:relSizeAnchor xmlns:cdr="http://schemas.openxmlformats.org/drawingml/2006/chartDrawing">
    <cdr:from>
      <cdr:x>0.70471</cdr:x>
      <cdr:y>0.12268</cdr:y>
    </cdr:from>
    <cdr:to>
      <cdr:x>0.98919</cdr:x>
      <cdr:y>0.59243</cdr:y>
    </cdr:to>
    <cdr:sp macro="" textlink="">
      <cdr:nvSpPr>
        <cdr:cNvPr id="2" name="TextBox 13"/>
        <cdr:cNvSpPr txBox="1"/>
      </cdr:nvSpPr>
      <cdr:spPr>
        <a:xfrm xmlns:a="http://schemas.openxmlformats.org/drawingml/2006/main">
          <a:off x="3736975" y="336549"/>
          <a:ext cx="1508578" cy="128860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environmental performance </a:t>
          </a:r>
          <a:r>
            <a:rPr lang="en-US" sz="1100" baseline="0"/>
            <a:t>increases when percentage of green vehicles and 4-stroke motrbikes increase</a:t>
          </a:r>
          <a:endParaRPr lang="en-US" sz="1100"/>
        </a:p>
      </cdr:txBody>
    </cdr:sp>
  </cdr:relSizeAnchor>
  <cdr:relSizeAnchor xmlns:cdr="http://schemas.openxmlformats.org/drawingml/2006/chartDrawing">
    <cdr:from>
      <cdr:x>0.77875</cdr:x>
      <cdr:y>0.02844</cdr:y>
    </cdr:from>
    <cdr:to>
      <cdr:x>0.90235</cdr:x>
      <cdr:y>0.12269</cdr:y>
    </cdr:to>
    <cdr:sp macro="" textlink="">
      <cdr:nvSpPr>
        <cdr:cNvPr id="3" name="TextBox 1"/>
        <cdr:cNvSpPr txBox="1"/>
      </cdr:nvSpPr>
      <cdr:spPr>
        <a:xfrm xmlns:a="http://schemas.openxmlformats.org/drawingml/2006/main">
          <a:off x="4146550" y="78014"/>
          <a:ext cx="658166" cy="2585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2014</a:t>
          </a:r>
        </a:p>
      </cdr:txBody>
    </cdr:sp>
  </cdr:relSizeAnchor>
</c:userShapes>
</file>

<file path=xl/drawings/drawing64.xml><?xml version="1.0" encoding="utf-8"?>
<c:userShapes xmlns:c="http://schemas.openxmlformats.org/drawingml/2006/chart">
  <cdr:relSizeAnchor xmlns:cdr="http://schemas.openxmlformats.org/drawingml/2006/chartDrawing">
    <cdr:from>
      <cdr:x>0.70471</cdr:x>
      <cdr:y>0.12268</cdr:y>
    </cdr:from>
    <cdr:to>
      <cdr:x>0.98919</cdr:x>
      <cdr:y>0.59243</cdr:y>
    </cdr:to>
    <cdr:sp macro="" textlink="">
      <cdr:nvSpPr>
        <cdr:cNvPr id="2" name="TextBox 13"/>
        <cdr:cNvSpPr txBox="1"/>
      </cdr:nvSpPr>
      <cdr:spPr>
        <a:xfrm xmlns:a="http://schemas.openxmlformats.org/drawingml/2006/main">
          <a:off x="3736975" y="336549"/>
          <a:ext cx="1508578" cy="128860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environmental performance </a:t>
          </a:r>
          <a:r>
            <a:rPr lang="en-US" sz="1100" baseline="0"/>
            <a:t>increases when percentage of green vehicles and 4-stroke motrbikes increase</a:t>
          </a:r>
          <a:endParaRPr lang="en-US" sz="1100"/>
        </a:p>
      </cdr:txBody>
    </cdr:sp>
  </cdr:relSizeAnchor>
  <cdr:relSizeAnchor xmlns:cdr="http://schemas.openxmlformats.org/drawingml/2006/chartDrawing">
    <cdr:from>
      <cdr:x>0.76852</cdr:x>
      <cdr:y>0.02844</cdr:y>
    </cdr:from>
    <cdr:to>
      <cdr:x>0.89213</cdr:x>
      <cdr:y>0.12269</cdr:y>
    </cdr:to>
    <cdr:sp macro="" textlink="">
      <cdr:nvSpPr>
        <cdr:cNvPr id="3" name="TextBox 1"/>
        <cdr:cNvSpPr txBox="1"/>
      </cdr:nvSpPr>
      <cdr:spPr>
        <a:xfrm xmlns:a="http://schemas.openxmlformats.org/drawingml/2006/main">
          <a:off x="4092121" y="78015"/>
          <a:ext cx="658166" cy="2585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2015</a:t>
          </a:r>
        </a:p>
      </cdr:txBody>
    </cdr:sp>
  </cdr:relSizeAnchor>
</c:userShapes>
</file>

<file path=xl/drawings/drawing65.xml><?xml version="1.0" encoding="utf-8"?>
<c:userShapes xmlns:c="http://schemas.openxmlformats.org/drawingml/2006/chart">
  <cdr:relSizeAnchor xmlns:cdr="http://schemas.openxmlformats.org/drawingml/2006/chartDrawing">
    <cdr:from>
      <cdr:x>0.70471</cdr:x>
      <cdr:y>0.12268</cdr:y>
    </cdr:from>
    <cdr:to>
      <cdr:x>0.98919</cdr:x>
      <cdr:y>0.59243</cdr:y>
    </cdr:to>
    <cdr:sp macro="" textlink="">
      <cdr:nvSpPr>
        <cdr:cNvPr id="2" name="TextBox 13"/>
        <cdr:cNvSpPr txBox="1"/>
      </cdr:nvSpPr>
      <cdr:spPr>
        <a:xfrm xmlns:a="http://schemas.openxmlformats.org/drawingml/2006/main">
          <a:off x="3736975" y="336549"/>
          <a:ext cx="1508578" cy="128860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environmental performance </a:t>
          </a:r>
          <a:r>
            <a:rPr lang="en-US" sz="1100" baseline="0"/>
            <a:t>increases when percentage of green vehicles and 4-stroke motrbikes increase</a:t>
          </a:r>
          <a:endParaRPr lang="en-US" sz="1100"/>
        </a:p>
      </cdr:txBody>
    </cdr:sp>
  </cdr:relSizeAnchor>
  <cdr:relSizeAnchor xmlns:cdr="http://schemas.openxmlformats.org/drawingml/2006/chartDrawing">
    <cdr:from>
      <cdr:x>0.78386</cdr:x>
      <cdr:y>0.01852</cdr:y>
    </cdr:from>
    <cdr:to>
      <cdr:x>0.90746</cdr:x>
      <cdr:y>0.11277</cdr:y>
    </cdr:to>
    <cdr:sp macro="" textlink="">
      <cdr:nvSpPr>
        <cdr:cNvPr id="3" name="TextBox 1"/>
        <cdr:cNvSpPr txBox="1"/>
      </cdr:nvSpPr>
      <cdr:spPr>
        <a:xfrm xmlns:a="http://schemas.openxmlformats.org/drawingml/2006/main">
          <a:off x="4173765" y="50800"/>
          <a:ext cx="658166" cy="2585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2016</a:t>
          </a:r>
        </a:p>
      </cdr:txBody>
    </cdr:sp>
  </cdr:relSizeAnchor>
</c:userShapes>
</file>

<file path=xl/drawings/drawing66.xml><?xml version="1.0" encoding="utf-8"?>
<c:userShapes xmlns:c="http://schemas.openxmlformats.org/drawingml/2006/chart">
  <cdr:relSizeAnchor xmlns:cdr="http://schemas.openxmlformats.org/drawingml/2006/chartDrawing">
    <cdr:from>
      <cdr:x>0.68762</cdr:x>
      <cdr:y>0.20205</cdr:y>
    </cdr:from>
    <cdr:to>
      <cdr:x>0.95213</cdr:x>
      <cdr:y>0.49777</cdr:y>
    </cdr:to>
    <cdr:sp macro="" textlink="">
      <cdr:nvSpPr>
        <cdr:cNvPr id="2" name="TextBox 13"/>
        <cdr:cNvSpPr txBox="1"/>
      </cdr:nvSpPr>
      <cdr:spPr>
        <a:xfrm xmlns:a="http://schemas.openxmlformats.org/drawingml/2006/main">
          <a:off x="3661337" y="554256"/>
          <a:ext cx="1408425" cy="811219"/>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Environmental performance </a:t>
          </a:r>
          <a:r>
            <a:rPr lang="en-US" sz="1100" baseline="0"/>
            <a:t>increases when gCO2/km decrease</a:t>
          </a:r>
          <a:endParaRPr lang="en-US" sz="1100"/>
        </a:p>
      </cdr:txBody>
    </cdr:sp>
  </cdr:relSizeAnchor>
  <cdr:relSizeAnchor xmlns:cdr="http://schemas.openxmlformats.org/drawingml/2006/chartDrawing">
    <cdr:from>
      <cdr:x>0.74297</cdr:x>
      <cdr:y>0.06944</cdr:y>
    </cdr:from>
    <cdr:to>
      <cdr:x>0.86658</cdr:x>
      <cdr:y>0.16369</cdr:y>
    </cdr:to>
    <cdr:sp macro="" textlink="">
      <cdr:nvSpPr>
        <cdr:cNvPr id="3" name="TextBox 1"/>
        <cdr:cNvSpPr txBox="1"/>
      </cdr:nvSpPr>
      <cdr:spPr>
        <a:xfrm xmlns:a="http://schemas.openxmlformats.org/drawingml/2006/main">
          <a:off x="3956050" y="190500"/>
          <a:ext cx="658166" cy="2585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2014</a:t>
          </a:r>
        </a:p>
      </cdr:txBody>
    </cdr:sp>
  </cdr:relSizeAnchor>
</c:userShapes>
</file>

<file path=xl/drawings/drawing67.xml><?xml version="1.0" encoding="utf-8"?>
<c:userShapes xmlns:c="http://schemas.openxmlformats.org/drawingml/2006/chart">
  <cdr:relSizeAnchor xmlns:cdr="http://schemas.openxmlformats.org/drawingml/2006/chartDrawing">
    <cdr:from>
      <cdr:x>0.68762</cdr:x>
      <cdr:y>0.20205</cdr:y>
    </cdr:from>
    <cdr:to>
      <cdr:x>0.95213</cdr:x>
      <cdr:y>0.49777</cdr:y>
    </cdr:to>
    <cdr:sp macro="" textlink="">
      <cdr:nvSpPr>
        <cdr:cNvPr id="2" name="TextBox 13"/>
        <cdr:cNvSpPr txBox="1"/>
      </cdr:nvSpPr>
      <cdr:spPr>
        <a:xfrm xmlns:a="http://schemas.openxmlformats.org/drawingml/2006/main">
          <a:off x="3661337" y="554256"/>
          <a:ext cx="1408425" cy="811219"/>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Environmental performance </a:t>
          </a:r>
          <a:r>
            <a:rPr lang="en-US" sz="1100" baseline="0"/>
            <a:t>increases when gCO2/km decrease</a:t>
          </a:r>
          <a:endParaRPr lang="en-US" sz="1100"/>
        </a:p>
      </cdr:txBody>
    </cdr:sp>
  </cdr:relSizeAnchor>
  <cdr:relSizeAnchor xmlns:cdr="http://schemas.openxmlformats.org/drawingml/2006/chartDrawing">
    <cdr:from>
      <cdr:x>0.74297</cdr:x>
      <cdr:y>0.06944</cdr:y>
    </cdr:from>
    <cdr:to>
      <cdr:x>0.86658</cdr:x>
      <cdr:y>0.16369</cdr:y>
    </cdr:to>
    <cdr:sp macro="" textlink="">
      <cdr:nvSpPr>
        <cdr:cNvPr id="3" name="TextBox 1"/>
        <cdr:cNvSpPr txBox="1"/>
      </cdr:nvSpPr>
      <cdr:spPr>
        <a:xfrm xmlns:a="http://schemas.openxmlformats.org/drawingml/2006/main">
          <a:off x="3956050" y="190500"/>
          <a:ext cx="658166" cy="2585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2015</a:t>
          </a:r>
        </a:p>
      </cdr:txBody>
    </cdr:sp>
  </cdr:relSizeAnchor>
</c:userShapes>
</file>

<file path=xl/drawings/drawing68.xml><?xml version="1.0" encoding="utf-8"?>
<c:userShapes xmlns:c="http://schemas.openxmlformats.org/drawingml/2006/chart">
  <cdr:relSizeAnchor xmlns:cdr="http://schemas.openxmlformats.org/drawingml/2006/chartDrawing">
    <cdr:from>
      <cdr:x>0.68762</cdr:x>
      <cdr:y>0.20205</cdr:y>
    </cdr:from>
    <cdr:to>
      <cdr:x>0.95213</cdr:x>
      <cdr:y>0.49777</cdr:y>
    </cdr:to>
    <cdr:sp macro="" textlink="">
      <cdr:nvSpPr>
        <cdr:cNvPr id="2" name="TextBox 13"/>
        <cdr:cNvSpPr txBox="1"/>
      </cdr:nvSpPr>
      <cdr:spPr>
        <a:xfrm xmlns:a="http://schemas.openxmlformats.org/drawingml/2006/main">
          <a:off x="3661337" y="554256"/>
          <a:ext cx="1408425" cy="811219"/>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Environmental performance </a:t>
          </a:r>
          <a:r>
            <a:rPr lang="en-US" sz="1100" baseline="0"/>
            <a:t>increases when gCO2/km decrease</a:t>
          </a:r>
          <a:endParaRPr lang="en-US" sz="1100"/>
        </a:p>
      </cdr:txBody>
    </cdr:sp>
  </cdr:relSizeAnchor>
  <cdr:relSizeAnchor xmlns:cdr="http://schemas.openxmlformats.org/drawingml/2006/chartDrawing">
    <cdr:from>
      <cdr:x>0.74297</cdr:x>
      <cdr:y>0.06944</cdr:y>
    </cdr:from>
    <cdr:to>
      <cdr:x>0.86658</cdr:x>
      <cdr:y>0.16369</cdr:y>
    </cdr:to>
    <cdr:sp macro="" textlink="">
      <cdr:nvSpPr>
        <cdr:cNvPr id="3" name="TextBox 1"/>
        <cdr:cNvSpPr txBox="1"/>
      </cdr:nvSpPr>
      <cdr:spPr>
        <a:xfrm xmlns:a="http://schemas.openxmlformats.org/drawingml/2006/main">
          <a:off x="3956050" y="190500"/>
          <a:ext cx="658166" cy="2585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2016</a:t>
          </a:r>
        </a:p>
      </cdr:txBody>
    </cdr:sp>
  </cdr:relSizeAnchor>
</c:userShapes>
</file>

<file path=xl/drawings/drawing69.xml><?xml version="1.0" encoding="utf-8"?>
<c:userShapes xmlns:c="http://schemas.openxmlformats.org/drawingml/2006/chart">
  <cdr:relSizeAnchor xmlns:cdr="http://schemas.openxmlformats.org/drawingml/2006/chartDrawing">
    <cdr:from>
      <cdr:x>0.71417</cdr:x>
      <cdr:y>0.22289</cdr:y>
    </cdr:from>
    <cdr:to>
      <cdr:x>0.97868</cdr:x>
      <cdr:y>0.55884</cdr:y>
    </cdr:to>
    <cdr:sp macro="" textlink="">
      <cdr:nvSpPr>
        <cdr:cNvPr id="2" name="TextBox 13"/>
        <cdr:cNvSpPr txBox="1"/>
      </cdr:nvSpPr>
      <cdr:spPr>
        <a:xfrm xmlns:a="http://schemas.openxmlformats.org/drawingml/2006/main">
          <a:off x="3802691" y="611424"/>
          <a:ext cx="1408425" cy="921578"/>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Environmental performance </a:t>
          </a:r>
          <a:r>
            <a:rPr lang="en-US" sz="1100" baseline="0"/>
            <a:t>increases when fossil fuel consumption decreases</a:t>
          </a:r>
          <a:endParaRPr lang="en-US" sz="1100"/>
        </a:p>
      </cdr:txBody>
    </cdr:sp>
  </cdr:relSizeAnchor>
  <cdr:relSizeAnchor xmlns:cdr="http://schemas.openxmlformats.org/drawingml/2006/chartDrawing">
    <cdr:from>
      <cdr:x>0.76852</cdr:x>
      <cdr:y>0.08433</cdr:y>
    </cdr:from>
    <cdr:to>
      <cdr:x>0.89213</cdr:x>
      <cdr:y>0.17858</cdr:y>
    </cdr:to>
    <cdr:sp macro="" textlink="">
      <cdr:nvSpPr>
        <cdr:cNvPr id="3" name="TextBox 1"/>
        <cdr:cNvSpPr txBox="1"/>
      </cdr:nvSpPr>
      <cdr:spPr>
        <a:xfrm xmlns:a="http://schemas.openxmlformats.org/drawingml/2006/main">
          <a:off x="4092121" y="231321"/>
          <a:ext cx="658166" cy="2585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2014</a:t>
          </a:r>
        </a:p>
      </cdr:txBody>
    </cdr:sp>
  </cdr:relSizeAnchor>
</c:userShapes>
</file>

<file path=xl/drawings/drawing7.xml><?xml version="1.0" encoding="utf-8"?>
<c:userShapes xmlns:c="http://schemas.openxmlformats.org/drawingml/2006/chart">
  <cdr:relSizeAnchor xmlns:cdr="http://schemas.openxmlformats.org/drawingml/2006/chartDrawing">
    <cdr:from>
      <cdr:x>0.67094</cdr:x>
      <cdr:y>0.12269</cdr:y>
    </cdr:from>
    <cdr:to>
      <cdr:x>0.96696</cdr:x>
      <cdr:y>0.48376</cdr:y>
    </cdr:to>
    <cdr:sp macro="" textlink="">
      <cdr:nvSpPr>
        <cdr:cNvPr id="2" name="TextBox 13"/>
        <cdr:cNvSpPr txBox="1"/>
      </cdr:nvSpPr>
      <cdr:spPr>
        <a:xfrm xmlns:a="http://schemas.openxmlformats.org/drawingml/2006/main">
          <a:off x="3544510" y="336563"/>
          <a:ext cx="1563844" cy="990483"/>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safety performance </a:t>
          </a:r>
          <a:r>
            <a:rPr lang="en-US" sz="1100" baseline="0"/>
            <a:t>increases when working hours per day or night decrease</a:t>
          </a:r>
          <a:endParaRPr lang="en-US" sz="1100"/>
        </a:p>
      </cdr:txBody>
    </cdr:sp>
  </cdr:relSizeAnchor>
</c:userShapes>
</file>

<file path=xl/drawings/drawing70.xml><?xml version="1.0" encoding="utf-8"?>
<c:userShapes xmlns:c="http://schemas.openxmlformats.org/drawingml/2006/chart">
  <cdr:relSizeAnchor xmlns:cdr="http://schemas.openxmlformats.org/drawingml/2006/chartDrawing">
    <cdr:from>
      <cdr:x>0.71417</cdr:x>
      <cdr:y>0.22289</cdr:y>
    </cdr:from>
    <cdr:to>
      <cdr:x>0.97868</cdr:x>
      <cdr:y>0.55884</cdr:y>
    </cdr:to>
    <cdr:sp macro="" textlink="">
      <cdr:nvSpPr>
        <cdr:cNvPr id="2" name="TextBox 13"/>
        <cdr:cNvSpPr txBox="1"/>
      </cdr:nvSpPr>
      <cdr:spPr>
        <a:xfrm xmlns:a="http://schemas.openxmlformats.org/drawingml/2006/main">
          <a:off x="3802691" y="611424"/>
          <a:ext cx="1408425" cy="921578"/>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Environmental performance </a:t>
          </a:r>
          <a:r>
            <a:rPr lang="en-US" sz="1100" baseline="0"/>
            <a:t>increases when fossil fuel consumption decreases</a:t>
          </a:r>
          <a:endParaRPr lang="en-US" sz="1100"/>
        </a:p>
      </cdr:txBody>
    </cdr:sp>
  </cdr:relSizeAnchor>
  <cdr:relSizeAnchor xmlns:cdr="http://schemas.openxmlformats.org/drawingml/2006/chartDrawing">
    <cdr:from>
      <cdr:x>0.76852</cdr:x>
      <cdr:y>0.08433</cdr:y>
    </cdr:from>
    <cdr:to>
      <cdr:x>0.89213</cdr:x>
      <cdr:y>0.17858</cdr:y>
    </cdr:to>
    <cdr:sp macro="" textlink="">
      <cdr:nvSpPr>
        <cdr:cNvPr id="3" name="TextBox 1"/>
        <cdr:cNvSpPr txBox="1"/>
      </cdr:nvSpPr>
      <cdr:spPr>
        <a:xfrm xmlns:a="http://schemas.openxmlformats.org/drawingml/2006/main">
          <a:off x="4092121" y="231321"/>
          <a:ext cx="658166" cy="2585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2015</a:t>
          </a:r>
        </a:p>
      </cdr:txBody>
    </cdr:sp>
  </cdr:relSizeAnchor>
</c:userShapes>
</file>

<file path=xl/drawings/drawing71.xml><?xml version="1.0" encoding="utf-8"?>
<c:userShapes xmlns:c="http://schemas.openxmlformats.org/drawingml/2006/chart">
  <cdr:relSizeAnchor xmlns:cdr="http://schemas.openxmlformats.org/drawingml/2006/chartDrawing">
    <cdr:from>
      <cdr:x>0.71417</cdr:x>
      <cdr:y>0.22289</cdr:y>
    </cdr:from>
    <cdr:to>
      <cdr:x>0.97868</cdr:x>
      <cdr:y>0.55884</cdr:y>
    </cdr:to>
    <cdr:sp macro="" textlink="">
      <cdr:nvSpPr>
        <cdr:cNvPr id="2" name="TextBox 13"/>
        <cdr:cNvSpPr txBox="1"/>
      </cdr:nvSpPr>
      <cdr:spPr>
        <a:xfrm xmlns:a="http://schemas.openxmlformats.org/drawingml/2006/main">
          <a:off x="3802691" y="611424"/>
          <a:ext cx="1408425" cy="921578"/>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Environmental performance </a:t>
          </a:r>
          <a:r>
            <a:rPr lang="en-US" sz="1100" baseline="0"/>
            <a:t>increases when fossil fuel consumption decreases</a:t>
          </a:r>
          <a:endParaRPr lang="en-US" sz="1100"/>
        </a:p>
      </cdr:txBody>
    </cdr:sp>
  </cdr:relSizeAnchor>
  <cdr:relSizeAnchor xmlns:cdr="http://schemas.openxmlformats.org/drawingml/2006/chartDrawing">
    <cdr:from>
      <cdr:x>0.76852</cdr:x>
      <cdr:y>0.08433</cdr:y>
    </cdr:from>
    <cdr:to>
      <cdr:x>0.89213</cdr:x>
      <cdr:y>0.17858</cdr:y>
    </cdr:to>
    <cdr:sp macro="" textlink="">
      <cdr:nvSpPr>
        <cdr:cNvPr id="3" name="TextBox 1"/>
        <cdr:cNvSpPr txBox="1"/>
      </cdr:nvSpPr>
      <cdr:spPr>
        <a:xfrm xmlns:a="http://schemas.openxmlformats.org/drawingml/2006/main">
          <a:off x="4092121" y="231321"/>
          <a:ext cx="658166" cy="2585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2016</a:t>
          </a:r>
        </a:p>
      </cdr:txBody>
    </cdr:sp>
  </cdr:relSizeAnchor>
</c:userShapes>
</file>

<file path=xl/drawings/drawing72.xml><?xml version="1.0" encoding="utf-8"?>
<xdr:wsDr xmlns:xdr="http://schemas.openxmlformats.org/drawingml/2006/spreadsheetDrawing" xmlns:a="http://schemas.openxmlformats.org/drawingml/2006/main">
  <xdr:twoCellAnchor>
    <xdr:from>
      <xdr:col>0</xdr:col>
      <xdr:colOff>0</xdr:colOff>
      <xdr:row>0</xdr:row>
      <xdr:rowOff>161831</xdr:rowOff>
    </xdr:from>
    <xdr:to>
      <xdr:col>8</xdr:col>
      <xdr:colOff>511810</xdr:colOff>
      <xdr:row>15</xdr:row>
      <xdr:rowOff>47531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146090</xdr:rowOff>
    </xdr:from>
    <xdr:to>
      <xdr:col>8</xdr:col>
      <xdr:colOff>515274</xdr:colOff>
      <xdr:row>32</xdr:row>
      <xdr:rowOff>31790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135952</xdr:rowOff>
    </xdr:from>
    <xdr:to>
      <xdr:col>8</xdr:col>
      <xdr:colOff>511810</xdr:colOff>
      <xdr:row>49</xdr:row>
      <xdr:rowOff>21652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50</xdr:row>
      <xdr:rowOff>100980</xdr:rowOff>
    </xdr:from>
    <xdr:to>
      <xdr:col>8</xdr:col>
      <xdr:colOff>515274</xdr:colOff>
      <xdr:row>64</xdr:row>
      <xdr:rowOff>177180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67</xdr:row>
      <xdr:rowOff>166691</xdr:rowOff>
    </xdr:from>
    <xdr:to>
      <xdr:col>8</xdr:col>
      <xdr:colOff>515274</xdr:colOff>
      <xdr:row>82</xdr:row>
      <xdr:rowOff>52391</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85</xdr:row>
      <xdr:rowOff>22412</xdr:rowOff>
    </xdr:from>
    <xdr:to>
      <xdr:col>8</xdr:col>
      <xdr:colOff>515274</xdr:colOff>
      <xdr:row>99</xdr:row>
      <xdr:rowOff>98612</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100</xdr:row>
      <xdr:rowOff>171697</xdr:rowOff>
    </xdr:from>
    <xdr:to>
      <xdr:col>8</xdr:col>
      <xdr:colOff>511810</xdr:colOff>
      <xdr:row>115</xdr:row>
      <xdr:rowOff>57397</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117</xdr:row>
      <xdr:rowOff>162821</xdr:rowOff>
    </xdr:from>
    <xdr:to>
      <xdr:col>8</xdr:col>
      <xdr:colOff>511811</xdr:colOff>
      <xdr:row>132</xdr:row>
      <xdr:rowOff>48521</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134</xdr:row>
      <xdr:rowOff>153945</xdr:rowOff>
    </xdr:from>
    <xdr:to>
      <xdr:col>8</xdr:col>
      <xdr:colOff>511810</xdr:colOff>
      <xdr:row>149</xdr:row>
      <xdr:rowOff>39645</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150</xdr:row>
      <xdr:rowOff>106174</xdr:rowOff>
    </xdr:from>
    <xdr:to>
      <xdr:col>8</xdr:col>
      <xdr:colOff>511811</xdr:colOff>
      <xdr:row>164</xdr:row>
      <xdr:rowOff>182374</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167</xdr:row>
      <xdr:rowOff>142831</xdr:rowOff>
    </xdr:from>
    <xdr:to>
      <xdr:col>8</xdr:col>
      <xdr:colOff>511810</xdr:colOff>
      <xdr:row>182</xdr:row>
      <xdr:rowOff>28531</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184</xdr:row>
      <xdr:rowOff>179488</xdr:rowOff>
    </xdr:from>
    <xdr:to>
      <xdr:col>8</xdr:col>
      <xdr:colOff>511811</xdr:colOff>
      <xdr:row>199</xdr:row>
      <xdr:rowOff>65188</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20171</xdr:colOff>
      <xdr:row>0</xdr:row>
      <xdr:rowOff>161831</xdr:rowOff>
    </xdr:from>
    <xdr:to>
      <xdr:col>17</xdr:col>
      <xdr:colOff>531981</xdr:colOff>
      <xdr:row>15</xdr:row>
      <xdr:rowOff>47531</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20171</xdr:colOff>
      <xdr:row>17</xdr:row>
      <xdr:rowOff>146090</xdr:rowOff>
    </xdr:from>
    <xdr:to>
      <xdr:col>17</xdr:col>
      <xdr:colOff>531981</xdr:colOff>
      <xdr:row>32</xdr:row>
      <xdr:rowOff>31790</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20171</xdr:colOff>
      <xdr:row>85</xdr:row>
      <xdr:rowOff>22412</xdr:rowOff>
    </xdr:from>
    <xdr:to>
      <xdr:col>17</xdr:col>
      <xdr:colOff>531981</xdr:colOff>
      <xdr:row>99</xdr:row>
      <xdr:rowOff>98612</xdr:rowOff>
    </xdr:to>
    <xdr:graphicFrame macro="">
      <xdr:nvGraphicFramePr>
        <xdr:cNvPr id="22"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20171</xdr:colOff>
      <xdr:row>117</xdr:row>
      <xdr:rowOff>162821</xdr:rowOff>
    </xdr:from>
    <xdr:to>
      <xdr:col>17</xdr:col>
      <xdr:colOff>531982</xdr:colOff>
      <xdr:row>132</xdr:row>
      <xdr:rowOff>48521</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63034</xdr:colOff>
      <xdr:row>34</xdr:row>
      <xdr:rowOff>135952</xdr:rowOff>
    </xdr:from>
    <xdr:to>
      <xdr:col>17</xdr:col>
      <xdr:colOff>489119</xdr:colOff>
      <xdr:row>49</xdr:row>
      <xdr:rowOff>21652</xdr:rowOff>
    </xdr:to>
    <xdr:graphicFrame macro="">
      <xdr:nvGraphicFramePr>
        <xdr:cNvPr id="27"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59859</xdr:colOff>
      <xdr:row>50</xdr:row>
      <xdr:rowOff>100980</xdr:rowOff>
    </xdr:from>
    <xdr:to>
      <xdr:col>17</xdr:col>
      <xdr:colOff>492294</xdr:colOff>
      <xdr:row>64</xdr:row>
      <xdr:rowOff>177180</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18</xdr:col>
      <xdr:colOff>107692</xdr:colOff>
      <xdr:row>50</xdr:row>
      <xdr:rowOff>100980</xdr:rowOff>
    </xdr:from>
    <xdr:to>
      <xdr:col>26</xdr:col>
      <xdr:colOff>552759</xdr:colOff>
      <xdr:row>64</xdr:row>
      <xdr:rowOff>177180</xdr:rowOff>
    </xdr:to>
    <xdr:graphicFrame macro="">
      <xdr:nvGraphicFramePr>
        <xdr:cNvPr id="29"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27</xdr:col>
      <xdr:colOff>54428</xdr:colOff>
      <xdr:row>50</xdr:row>
      <xdr:rowOff>114587</xdr:rowOff>
    </xdr:from>
    <xdr:to>
      <xdr:col>35</xdr:col>
      <xdr:colOff>495012</xdr:colOff>
      <xdr:row>65</xdr:row>
      <xdr:rowOff>287</xdr:rowOff>
    </xdr:to>
    <xdr:graphicFrame macro="">
      <xdr:nvGraphicFramePr>
        <xdr:cNvPr id="30"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36</xdr:col>
      <xdr:colOff>45488</xdr:colOff>
      <xdr:row>50</xdr:row>
      <xdr:rowOff>100980</xdr:rowOff>
    </xdr:from>
    <xdr:to>
      <xdr:col>44</xdr:col>
      <xdr:colOff>486073</xdr:colOff>
      <xdr:row>64</xdr:row>
      <xdr:rowOff>177180</xdr:rowOff>
    </xdr:to>
    <xdr:graphicFrame macro="">
      <xdr:nvGraphicFramePr>
        <xdr:cNvPr id="31" name="Chart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18</xdr:col>
      <xdr:colOff>110867</xdr:colOff>
      <xdr:row>34</xdr:row>
      <xdr:rowOff>135952</xdr:rowOff>
    </xdr:from>
    <xdr:to>
      <xdr:col>26</xdr:col>
      <xdr:colOff>549584</xdr:colOff>
      <xdr:row>49</xdr:row>
      <xdr:rowOff>21652</xdr:rowOff>
    </xdr:to>
    <xdr:graphicFrame macro="">
      <xdr:nvGraphicFramePr>
        <xdr:cNvPr id="32"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27</xdr:col>
      <xdr:colOff>54428</xdr:colOff>
      <xdr:row>34</xdr:row>
      <xdr:rowOff>149559</xdr:rowOff>
    </xdr:from>
    <xdr:to>
      <xdr:col>35</xdr:col>
      <xdr:colOff>488662</xdr:colOff>
      <xdr:row>49</xdr:row>
      <xdr:rowOff>35259</xdr:rowOff>
    </xdr:to>
    <xdr:graphicFrame macro="">
      <xdr:nvGraphicFramePr>
        <xdr:cNvPr id="33" name="Chart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36</xdr:col>
      <xdr:colOff>45488</xdr:colOff>
      <xdr:row>34</xdr:row>
      <xdr:rowOff>135952</xdr:rowOff>
    </xdr:from>
    <xdr:to>
      <xdr:col>44</xdr:col>
      <xdr:colOff>479722</xdr:colOff>
      <xdr:row>49</xdr:row>
      <xdr:rowOff>21652</xdr:rowOff>
    </xdr:to>
    <xdr:graphicFrame macro="">
      <xdr:nvGraphicFramePr>
        <xdr:cNvPr id="34"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55784</xdr:colOff>
      <xdr:row>67</xdr:row>
      <xdr:rowOff>166691</xdr:rowOff>
    </xdr:from>
    <xdr:to>
      <xdr:col>17</xdr:col>
      <xdr:colOff>496369</xdr:colOff>
      <xdr:row>82</xdr:row>
      <xdr:rowOff>52391</xdr:rowOff>
    </xdr:to>
    <xdr:graphicFrame macro="">
      <xdr:nvGraphicFramePr>
        <xdr:cNvPr id="35" name="Chart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18</xdr:col>
      <xdr:colOff>109933</xdr:colOff>
      <xdr:row>67</xdr:row>
      <xdr:rowOff>166691</xdr:rowOff>
    </xdr:from>
    <xdr:to>
      <xdr:col>26</xdr:col>
      <xdr:colOff>550517</xdr:colOff>
      <xdr:row>82</xdr:row>
      <xdr:rowOff>52391</xdr:rowOff>
    </xdr:to>
    <xdr:graphicFrame macro="">
      <xdr:nvGraphicFramePr>
        <xdr:cNvPr id="36"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27</xdr:col>
      <xdr:colOff>54428</xdr:colOff>
      <xdr:row>67</xdr:row>
      <xdr:rowOff>180298</xdr:rowOff>
    </xdr:from>
    <xdr:to>
      <xdr:col>35</xdr:col>
      <xdr:colOff>495012</xdr:colOff>
      <xdr:row>82</xdr:row>
      <xdr:rowOff>65998</xdr:rowOff>
    </xdr:to>
    <xdr:graphicFrame macro="">
      <xdr:nvGraphicFramePr>
        <xdr:cNvPr id="37" name="Chart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36</xdr:col>
      <xdr:colOff>45488</xdr:colOff>
      <xdr:row>67</xdr:row>
      <xdr:rowOff>166691</xdr:rowOff>
    </xdr:from>
    <xdr:to>
      <xdr:col>44</xdr:col>
      <xdr:colOff>486073</xdr:colOff>
      <xdr:row>82</xdr:row>
      <xdr:rowOff>52391</xdr:rowOff>
    </xdr:to>
    <xdr:graphicFrame macro="">
      <xdr:nvGraphicFramePr>
        <xdr:cNvPr id="38"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9</xdr:col>
      <xdr:colOff>31044</xdr:colOff>
      <xdr:row>100</xdr:row>
      <xdr:rowOff>171697</xdr:rowOff>
    </xdr:from>
    <xdr:to>
      <xdr:col>17</xdr:col>
      <xdr:colOff>521109</xdr:colOff>
      <xdr:row>115</xdr:row>
      <xdr:rowOff>57397</xdr:rowOff>
    </xdr:to>
    <xdr:graphicFrame macro="">
      <xdr:nvGraphicFramePr>
        <xdr:cNvPr id="39"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18</xdr:col>
      <xdr:colOff>84683</xdr:colOff>
      <xdr:row>100</xdr:row>
      <xdr:rowOff>171697</xdr:rowOff>
    </xdr:from>
    <xdr:to>
      <xdr:col>26</xdr:col>
      <xdr:colOff>575768</xdr:colOff>
      <xdr:row>115</xdr:row>
      <xdr:rowOff>57397</xdr:rowOff>
    </xdr:to>
    <xdr:graphicFrame macro="">
      <xdr:nvGraphicFramePr>
        <xdr:cNvPr id="40"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27</xdr:col>
      <xdr:colOff>54428</xdr:colOff>
      <xdr:row>100</xdr:row>
      <xdr:rowOff>185304</xdr:rowOff>
    </xdr:from>
    <xdr:to>
      <xdr:col>35</xdr:col>
      <xdr:colOff>558500</xdr:colOff>
      <xdr:row>115</xdr:row>
      <xdr:rowOff>71004</xdr:rowOff>
    </xdr:to>
    <xdr:graphicFrame macro="">
      <xdr:nvGraphicFramePr>
        <xdr:cNvPr id="41"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36</xdr:col>
      <xdr:colOff>45488</xdr:colOff>
      <xdr:row>100</xdr:row>
      <xdr:rowOff>171697</xdr:rowOff>
    </xdr:from>
    <xdr:to>
      <xdr:col>44</xdr:col>
      <xdr:colOff>549561</xdr:colOff>
      <xdr:row>115</xdr:row>
      <xdr:rowOff>57397</xdr:rowOff>
    </xdr:to>
    <xdr:graphicFrame macro="">
      <xdr:nvGraphicFramePr>
        <xdr:cNvPr id="42"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18</xdr:col>
      <xdr:colOff>74320</xdr:colOff>
      <xdr:row>0</xdr:row>
      <xdr:rowOff>161831</xdr:rowOff>
    </xdr:from>
    <xdr:to>
      <xdr:col>26</xdr:col>
      <xdr:colOff>586130</xdr:colOff>
      <xdr:row>15</xdr:row>
      <xdr:rowOff>47531</xdr:rowOff>
    </xdr:to>
    <xdr:graphicFrame macro="">
      <xdr:nvGraphicFramePr>
        <xdr:cNvPr id="44"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27</xdr:col>
      <xdr:colOff>42022</xdr:colOff>
      <xdr:row>0</xdr:row>
      <xdr:rowOff>161831</xdr:rowOff>
    </xdr:from>
    <xdr:to>
      <xdr:col>35</xdr:col>
      <xdr:colOff>553831</xdr:colOff>
      <xdr:row>15</xdr:row>
      <xdr:rowOff>47531</xdr:rowOff>
    </xdr:to>
    <xdr:graphicFrame macro="">
      <xdr:nvGraphicFramePr>
        <xdr:cNvPr id="45" name="Chart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36</xdr:col>
      <xdr:colOff>45488</xdr:colOff>
      <xdr:row>0</xdr:row>
      <xdr:rowOff>161831</xdr:rowOff>
    </xdr:from>
    <xdr:to>
      <xdr:col>44</xdr:col>
      <xdr:colOff>557298</xdr:colOff>
      <xdr:row>15</xdr:row>
      <xdr:rowOff>47531</xdr:rowOff>
    </xdr:to>
    <xdr:graphicFrame macro="">
      <xdr:nvGraphicFramePr>
        <xdr:cNvPr id="4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18</xdr:col>
      <xdr:colOff>74320</xdr:colOff>
      <xdr:row>17</xdr:row>
      <xdr:rowOff>146090</xdr:rowOff>
    </xdr:from>
    <xdr:to>
      <xdr:col>26</xdr:col>
      <xdr:colOff>586130</xdr:colOff>
      <xdr:row>32</xdr:row>
      <xdr:rowOff>31790</xdr:rowOff>
    </xdr:to>
    <xdr:graphicFrame macro="">
      <xdr:nvGraphicFramePr>
        <xdr:cNvPr id="48"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27</xdr:col>
      <xdr:colOff>67236</xdr:colOff>
      <xdr:row>17</xdr:row>
      <xdr:rowOff>146090</xdr:rowOff>
    </xdr:from>
    <xdr:to>
      <xdr:col>35</xdr:col>
      <xdr:colOff>579045</xdr:colOff>
      <xdr:row>32</xdr:row>
      <xdr:rowOff>31790</xdr:rowOff>
    </xdr:to>
    <xdr:graphicFrame macro="">
      <xdr:nvGraphicFramePr>
        <xdr:cNvPr id="49"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36</xdr:col>
      <xdr:colOff>45488</xdr:colOff>
      <xdr:row>17</xdr:row>
      <xdr:rowOff>146090</xdr:rowOff>
    </xdr:from>
    <xdr:to>
      <xdr:col>44</xdr:col>
      <xdr:colOff>557298</xdr:colOff>
      <xdr:row>32</xdr:row>
      <xdr:rowOff>31790</xdr:rowOff>
    </xdr:to>
    <xdr:graphicFrame macro="">
      <xdr:nvGraphicFramePr>
        <xdr:cNvPr id="50" name="Chart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18</xdr:col>
      <xdr:colOff>74320</xdr:colOff>
      <xdr:row>85</xdr:row>
      <xdr:rowOff>22412</xdr:rowOff>
    </xdr:from>
    <xdr:to>
      <xdr:col>26</xdr:col>
      <xdr:colOff>586130</xdr:colOff>
      <xdr:row>99</xdr:row>
      <xdr:rowOff>98612</xdr:rowOff>
    </xdr:to>
    <xdr:graphicFrame macro="">
      <xdr:nvGraphicFramePr>
        <xdr:cNvPr id="51"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27</xdr:col>
      <xdr:colOff>54428</xdr:colOff>
      <xdr:row>85</xdr:row>
      <xdr:rowOff>36019</xdr:rowOff>
    </xdr:from>
    <xdr:to>
      <xdr:col>35</xdr:col>
      <xdr:colOff>566237</xdr:colOff>
      <xdr:row>99</xdr:row>
      <xdr:rowOff>112219</xdr:rowOff>
    </xdr:to>
    <xdr:graphicFrame macro="">
      <xdr:nvGraphicFramePr>
        <xdr:cNvPr id="52"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36</xdr:col>
      <xdr:colOff>45488</xdr:colOff>
      <xdr:row>85</xdr:row>
      <xdr:rowOff>22412</xdr:rowOff>
    </xdr:from>
    <xdr:to>
      <xdr:col>44</xdr:col>
      <xdr:colOff>557298</xdr:colOff>
      <xdr:row>99</xdr:row>
      <xdr:rowOff>98612</xdr:rowOff>
    </xdr:to>
    <xdr:graphicFrame macro="">
      <xdr:nvGraphicFramePr>
        <xdr:cNvPr id="53"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18</xdr:col>
      <xdr:colOff>74320</xdr:colOff>
      <xdr:row>117</xdr:row>
      <xdr:rowOff>162821</xdr:rowOff>
    </xdr:from>
    <xdr:to>
      <xdr:col>26</xdr:col>
      <xdr:colOff>586131</xdr:colOff>
      <xdr:row>132</xdr:row>
      <xdr:rowOff>48521</xdr:rowOff>
    </xdr:to>
    <xdr:graphicFrame macro="">
      <xdr:nvGraphicFramePr>
        <xdr:cNvPr id="54" name="Chart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27</xdr:col>
      <xdr:colOff>54428</xdr:colOff>
      <xdr:row>117</xdr:row>
      <xdr:rowOff>176428</xdr:rowOff>
    </xdr:from>
    <xdr:to>
      <xdr:col>35</xdr:col>
      <xdr:colOff>566238</xdr:colOff>
      <xdr:row>132</xdr:row>
      <xdr:rowOff>62128</xdr:rowOff>
    </xdr:to>
    <xdr:graphicFrame macro="">
      <xdr:nvGraphicFramePr>
        <xdr:cNvPr id="55" name="Chart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36</xdr:col>
      <xdr:colOff>45488</xdr:colOff>
      <xdr:row>117</xdr:row>
      <xdr:rowOff>162821</xdr:rowOff>
    </xdr:from>
    <xdr:to>
      <xdr:col>44</xdr:col>
      <xdr:colOff>557299</xdr:colOff>
      <xdr:row>132</xdr:row>
      <xdr:rowOff>48521</xdr:rowOff>
    </xdr:to>
    <xdr:graphicFrame macro="">
      <xdr:nvGraphicFramePr>
        <xdr:cNvPr id="56"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wsDr>
</file>

<file path=xl/drawings/drawing73.xml><?xml version="1.0" encoding="utf-8"?>
<c:userShapes xmlns:c="http://schemas.openxmlformats.org/drawingml/2006/chart">
  <cdr:relSizeAnchor xmlns:cdr="http://schemas.openxmlformats.org/drawingml/2006/chartDrawing">
    <cdr:from>
      <cdr:x>0.66266</cdr:x>
      <cdr:y>0.16558</cdr:y>
    </cdr:from>
    <cdr:to>
      <cdr:x>0.92847</cdr:x>
      <cdr:y>0.4613</cdr:y>
    </cdr:to>
    <cdr:sp macro="" textlink="">
      <cdr:nvSpPr>
        <cdr:cNvPr id="2" name="TextBox 13"/>
        <cdr:cNvSpPr txBox="1"/>
      </cdr:nvSpPr>
      <cdr:spPr>
        <a:xfrm xmlns:a="http://schemas.openxmlformats.org/drawingml/2006/main">
          <a:off x="3547035" y="454212"/>
          <a:ext cx="1422822" cy="811219"/>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Cost efficiency </a:t>
          </a:r>
          <a:r>
            <a:rPr lang="en-US" sz="1100" baseline="0"/>
            <a:t>increases when  Whole life cost per vehicle decrease</a:t>
          </a:r>
          <a:endParaRPr lang="en-US" sz="1100"/>
        </a:p>
      </cdr:txBody>
    </cdr:sp>
  </cdr:relSizeAnchor>
  <cdr:relSizeAnchor xmlns:cdr="http://schemas.openxmlformats.org/drawingml/2006/chartDrawing">
    <cdr:from>
      <cdr:x>0.66684</cdr:x>
      <cdr:y>0.59858</cdr:y>
    </cdr:from>
    <cdr:to>
      <cdr:x>0.86867</cdr:x>
      <cdr:y>0.69264</cdr:y>
    </cdr:to>
    <cdr:sp macro="" textlink="">
      <cdr:nvSpPr>
        <cdr:cNvPr id="4" name="TextBox 1"/>
        <cdr:cNvSpPr txBox="1"/>
      </cdr:nvSpPr>
      <cdr:spPr>
        <a:xfrm xmlns:a="http://schemas.openxmlformats.org/drawingml/2006/main">
          <a:off x="3569447" y="1642035"/>
          <a:ext cx="1080329" cy="2580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a:t>USD/vehicle</a:t>
          </a:r>
          <a:endParaRPr lang="en-US" sz="1400" b="0"/>
        </a:p>
      </cdr:txBody>
    </cdr:sp>
  </cdr:relSizeAnchor>
</c:userShapes>
</file>

<file path=xl/drawings/drawing74.xml><?xml version="1.0" encoding="utf-8"?>
<c:userShapes xmlns:c="http://schemas.openxmlformats.org/drawingml/2006/chart">
  <cdr:relSizeAnchor xmlns:cdr="http://schemas.openxmlformats.org/drawingml/2006/chartDrawing">
    <cdr:from>
      <cdr:x>0.68315</cdr:x>
      <cdr:y>0.24319</cdr:y>
    </cdr:from>
    <cdr:to>
      <cdr:x>0.94879</cdr:x>
      <cdr:y>0.66963</cdr:y>
    </cdr:to>
    <cdr:sp macro="" textlink="">
      <cdr:nvSpPr>
        <cdr:cNvPr id="2" name="TextBox 13"/>
        <cdr:cNvSpPr txBox="1"/>
      </cdr:nvSpPr>
      <cdr:spPr>
        <a:xfrm xmlns:a="http://schemas.openxmlformats.org/drawingml/2006/main">
          <a:off x="3659094" y="667123"/>
          <a:ext cx="1422822" cy="1169814"/>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a:t>
          </a:r>
          <a:r>
            <a:rPr lang="en-US" sz="1100" baseline="0"/>
            <a:t> that c</a:t>
          </a:r>
          <a:r>
            <a:rPr lang="en-US" sz="1100"/>
            <a:t>ost efficiency </a:t>
          </a:r>
          <a:r>
            <a:rPr lang="en-US" sz="1100" baseline="0"/>
            <a:t>increases when  average purchasing cost per vehicle decreases</a:t>
          </a:r>
          <a:endParaRPr lang="en-US" sz="1100"/>
        </a:p>
      </cdr:txBody>
    </cdr:sp>
  </cdr:relSizeAnchor>
</c:userShapes>
</file>

<file path=xl/drawings/drawing75.xml><?xml version="1.0" encoding="utf-8"?>
<c:userShapes xmlns:c="http://schemas.openxmlformats.org/drawingml/2006/chart">
  <cdr:relSizeAnchor xmlns:cdr="http://schemas.openxmlformats.org/drawingml/2006/chartDrawing">
    <cdr:from>
      <cdr:x>0.70969</cdr:x>
      <cdr:y>0.09287</cdr:y>
    </cdr:from>
    <cdr:to>
      <cdr:x>0.99163</cdr:x>
      <cdr:y>0.43601</cdr:y>
    </cdr:to>
    <cdr:sp macro="" textlink="">
      <cdr:nvSpPr>
        <cdr:cNvPr id="2" name="TextBox 13"/>
        <cdr:cNvSpPr txBox="1"/>
      </cdr:nvSpPr>
      <cdr:spPr>
        <a:xfrm xmlns:a="http://schemas.openxmlformats.org/drawingml/2006/main">
          <a:off x="3798795" y="254773"/>
          <a:ext cx="1509133" cy="941294"/>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a:t>
          </a:r>
          <a:r>
            <a:rPr lang="en-US" sz="1100" baseline="0"/>
            <a:t> that c</a:t>
          </a:r>
          <a:r>
            <a:rPr lang="en-US" sz="1100"/>
            <a:t>ost efficiency </a:t>
          </a:r>
          <a:r>
            <a:rPr lang="en-US" sz="1100" baseline="0"/>
            <a:t>increases when  fuel consumption and cost decreases</a:t>
          </a:r>
          <a:endParaRPr lang="en-US" sz="1100"/>
        </a:p>
      </cdr:txBody>
    </cdr:sp>
  </cdr:relSizeAnchor>
</c:userShapes>
</file>

<file path=xl/drawings/drawing76.xml><?xml version="1.0" encoding="utf-8"?>
<c:userShapes xmlns:c="http://schemas.openxmlformats.org/drawingml/2006/chart">
  <cdr:relSizeAnchor xmlns:cdr="http://schemas.openxmlformats.org/drawingml/2006/chartDrawing">
    <cdr:from>
      <cdr:x>0.68622</cdr:x>
      <cdr:y>0.1329</cdr:y>
    </cdr:from>
    <cdr:to>
      <cdr:x>0.99376</cdr:x>
      <cdr:y>0.54734</cdr:y>
    </cdr:to>
    <cdr:sp macro="" textlink="">
      <cdr:nvSpPr>
        <cdr:cNvPr id="2" name="TextBox 13"/>
        <cdr:cNvSpPr txBox="1"/>
      </cdr:nvSpPr>
      <cdr:spPr>
        <a:xfrm xmlns:a="http://schemas.openxmlformats.org/drawingml/2006/main">
          <a:off x="3675530" y="364564"/>
          <a:ext cx="1647264" cy="1136897"/>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a:t>
          </a:r>
          <a:r>
            <a:rPr lang="en-US" sz="1100" baseline="0"/>
            <a:t> that c</a:t>
          </a:r>
          <a:r>
            <a:rPr lang="en-US" sz="1100"/>
            <a:t>ost efficiency </a:t>
          </a:r>
          <a:r>
            <a:rPr lang="en-US" sz="1100" baseline="0"/>
            <a:t>increases when  average age, replacement  age and mileage are close to  the organizations's policy</a:t>
          </a:r>
          <a:endParaRPr lang="en-US" sz="1100"/>
        </a:p>
      </cdr:txBody>
    </cdr:sp>
  </cdr:relSizeAnchor>
</c:userShapes>
</file>

<file path=xl/drawings/drawing77.xml><?xml version="1.0" encoding="utf-8"?>
<c:userShapes xmlns:c="http://schemas.openxmlformats.org/drawingml/2006/chart">
  <cdr:relSizeAnchor xmlns:cdr="http://schemas.openxmlformats.org/drawingml/2006/chartDrawing">
    <cdr:from>
      <cdr:x>0.66739</cdr:x>
      <cdr:y>0.17375</cdr:y>
    </cdr:from>
    <cdr:to>
      <cdr:x>0.99167</cdr:x>
      <cdr:y>0.54023</cdr:y>
    </cdr:to>
    <cdr:sp macro="" textlink="">
      <cdr:nvSpPr>
        <cdr:cNvPr id="3" name="TextBox 13"/>
        <cdr:cNvSpPr txBox="1"/>
      </cdr:nvSpPr>
      <cdr:spPr>
        <a:xfrm xmlns:a="http://schemas.openxmlformats.org/drawingml/2006/main">
          <a:off x="3574677" y="476623"/>
          <a:ext cx="1736911" cy="1005346"/>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cost efficiency </a:t>
          </a:r>
          <a:r>
            <a:rPr lang="en-US" sz="1100" baseline="0"/>
            <a:t>increases when percentage of green vehicles and 4-stroke motrbikes increase</a:t>
          </a:r>
          <a:endParaRPr lang="en-US" sz="1100"/>
        </a:p>
      </cdr:txBody>
    </cdr:sp>
  </cdr:relSizeAnchor>
</c:userShapes>
</file>

<file path=xl/drawings/drawing78.xml><?xml version="1.0" encoding="utf-8"?>
<c:userShapes xmlns:c="http://schemas.openxmlformats.org/drawingml/2006/chart">
  <cdr:relSizeAnchor xmlns:cdr="http://schemas.openxmlformats.org/drawingml/2006/chartDrawing">
    <cdr:from>
      <cdr:x>0.66641</cdr:x>
      <cdr:y>0.27587</cdr:y>
    </cdr:from>
    <cdr:to>
      <cdr:x>0.99069</cdr:x>
      <cdr:y>0.64236</cdr:y>
    </cdr:to>
    <cdr:sp macro="" textlink="">
      <cdr:nvSpPr>
        <cdr:cNvPr id="2" name="TextBox 13"/>
        <cdr:cNvSpPr txBox="1"/>
      </cdr:nvSpPr>
      <cdr:spPr>
        <a:xfrm xmlns:a="http://schemas.openxmlformats.org/drawingml/2006/main">
          <a:off x="3569447" y="756771"/>
          <a:ext cx="1736911" cy="1005346"/>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cost efficiency </a:t>
          </a:r>
          <a:r>
            <a:rPr lang="en-US" sz="1100" baseline="0"/>
            <a:t>increases when percentage training hours per driver and % of drivers trained increase</a:t>
          </a:r>
          <a:endParaRPr lang="en-US" sz="1100"/>
        </a:p>
      </cdr:txBody>
    </cdr:sp>
  </cdr:relSizeAnchor>
</c:userShapes>
</file>

<file path=xl/drawings/drawing79.xml><?xml version="1.0" encoding="utf-8"?>
<c:userShapes xmlns:c="http://schemas.openxmlformats.org/drawingml/2006/chart">
  <cdr:relSizeAnchor xmlns:cdr="http://schemas.openxmlformats.org/drawingml/2006/chartDrawing">
    <cdr:from>
      <cdr:x>0.648</cdr:x>
      <cdr:y>0.19418</cdr:y>
    </cdr:from>
    <cdr:to>
      <cdr:x>0.97249</cdr:x>
      <cdr:y>0.48888</cdr:y>
    </cdr:to>
    <cdr:sp macro="" textlink="">
      <cdr:nvSpPr>
        <cdr:cNvPr id="2" name="TextBox 13"/>
        <cdr:cNvSpPr txBox="1"/>
      </cdr:nvSpPr>
      <cdr:spPr>
        <a:xfrm xmlns:a="http://schemas.openxmlformats.org/drawingml/2006/main">
          <a:off x="3468592" y="532675"/>
          <a:ext cx="1736914" cy="808421"/>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eaLnBrk="1" fontAlgn="auto" latinLnBrk="0" hangingPunct="1"/>
          <a:r>
            <a:rPr lang="en-US" sz="1100"/>
            <a:t>It is expected that cost efficiency </a:t>
          </a:r>
          <a:r>
            <a:rPr lang="en-US" sz="1100" baseline="0">
              <a:solidFill>
                <a:schemeClr val="dk1"/>
              </a:solidFill>
              <a:effectLst/>
              <a:latin typeface="+mn-lt"/>
              <a:ea typeface="+mn-ea"/>
              <a:cs typeface="+mn-cs"/>
            </a:rPr>
            <a:t>increases when kilometers/speed violation occurence increase</a:t>
          </a:r>
          <a:endParaRPr lang="en-US">
            <a:effectLst/>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0.64172</cdr:x>
      <cdr:y>0.16149</cdr:y>
    </cdr:from>
    <cdr:to>
      <cdr:x>0.98302</cdr:x>
      <cdr:y>0.69952</cdr:y>
    </cdr:to>
    <cdr:sp macro="" textlink="">
      <cdr:nvSpPr>
        <cdr:cNvPr id="3" name="TextBox 13"/>
        <cdr:cNvSpPr txBox="1"/>
      </cdr:nvSpPr>
      <cdr:spPr>
        <a:xfrm xmlns:a="http://schemas.openxmlformats.org/drawingml/2006/main">
          <a:off x="3390153" y="443006"/>
          <a:ext cx="1803022" cy="1475929"/>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safety performance </a:t>
          </a:r>
          <a:r>
            <a:rPr lang="en-US" sz="1100" baseline="0"/>
            <a:t>increases when kilometers/ driver decrease.</a:t>
          </a:r>
        </a:p>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It is expected that safety performance </a:t>
          </a:r>
          <a:r>
            <a:rPr lang="en-US" sz="1100" baseline="0">
              <a:solidFill>
                <a:schemeClr val="dk1"/>
              </a:solidFill>
              <a:effectLst/>
              <a:latin typeface="+mn-lt"/>
              <a:ea typeface="+mn-ea"/>
              <a:cs typeface="+mn-cs"/>
            </a:rPr>
            <a:t>increases when kilometers/speed violation occurence increase</a:t>
          </a:r>
          <a:endParaRPr lang="en-US">
            <a:effectLst/>
          </a:endParaRPr>
        </a:p>
        <a:p xmlns:a="http://schemas.openxmlformats.org/drawingml/2006/main">
          <a:endParaRPr lang="en-US" sz="1100"/>
        </a:p>
      </cdr:txBody>
    </cdr:sp>
  </cdr:relSizeAnchor>
</c:userShapes>
</file>

<file path=xl/drawings/drawing80.xml><?xml version="1.0" encoding="utf-8"?>
<c:userShapes xmlns:c="http://schemas.openxmlformats.org/drawingml/2006/chart">
  <cdr:relSizeAnchor xmlns:cdr="http://schemas.openxmlformats.org/drawingml/2006/chartDrawing">
    <cdr:from>
      <cdr:x>0.64172</cdr:x>
      <cdr:y>0.3494</cdr:y>
    </cdr:from>
    <cdr:to>
      <cdr:x>0.97557</cdr:x>
      <cdr:y>0.65552</cdr:y>
    </cdr:to>
    <cdr:sp macro="" textlink="">
      <cdr:nvSpPr>
        <cdr:cNvPr id="3" name="TextBox 13"/>
        <cdr:cNvSpPr txBox="1"/>
      </cdr:nvSpPr>
      <cdr:spPr>
        <a:xfrm xmlns:a="http://schemas.openxmlformats.org/drawingml/2006/main">
          <a:off x="3434976" y="958476"/>
          <a:ext cx="1787014" cy="839733"/>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cost efficiency </a:t>
          </a:r>
          <a:r>
            <a:rPr lang="en-US" sz="1100" baseline="0"/>
            <a:t>increases when maintenance  done on time percentage increases</a:t>
          </a:r>
          <a:endParaRPr lang="en-US" sz="1100"/>
        </a:p>
      </cdr:txBody>
    </cdr:sp>
  </cdr:relSizeAnchor>
</c:userShapes>
</file>

<file path=xl/drawings/drawing81.xml><?xml version="1.0" encoding="utf-8"?>
<c:userShapes xmlns:c="http://schemas.openxmlformats.org/drawingml/2006/chart">
  <cdr:relSizeAnchor xmlns:cdr="http://schemas.openxmlformats.org/drawingml/2006/chartDrawing">
    <cdr:from>
      <cdr:x>0.63432</cdr:x>
      <cdr:y>0.14924</cdr:y>
    </cdr:from>
    <cdr:to>
      <cdr:x>0.9986</cdr:x>
      <cdr:y>0.51578</cdr:y>
    </cdr:to>
    <cdr:sp macro="" textlink="">
      <cdr:nvSpPr>
        <cdr:cNvPr id="2" name="TextBox 13"/>
        <cdr:cNvSpPr txBox="1"/>
      </cdr:nvSpPr>
      <cdr:spPr>
        <a:xfrm xmlns:a="http://schemas.openxmlformats.org/drawingml/2006/main">
          <a:off x="3395382" y="409388"/>
          <a:ext cx="1949873" cy="1005491"/>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cost efficiency </a:t>
          </a:r>
          <a:r>
            <a:rPr lang="en-US" sz="1100" baseline="0"/>
            <a:t>increases when  scheduled and &amp; unscheduled maintenance cost and insurance premium decrease</a:t>
          </a:r>
          <a:endParaRPr lang="en-US" sz="1100"/>
        </a:p>
      </cdr:txBody>
    </cdr:sp>
  </cdr:relSizeAnchor>
</c:userShapes>
</file>

<file path=xl/drawings/drawing82.xml><?xml version="1.0" encoding="utf-8"?>
<c:userShapes xmlns:c="http://schemas.openxmlformats.org/drawingml/2006/chart">
  <cdr:relSizeAnchor xmlns:cdr="http://schemas.openxmlformats.org/drawingml/2006/chartDrawing">
    <cdr:from>
      <cdr:x>0.6794</cdr:x>
      <cdr:y>0.31264</cdr:y>
    </cdr:from>
    <cdr:to>
      <cdr:x>0.97475</cdr:x>
      <cdr:y>0.60264</cdr:y>
    </cdr:to>
    <cdr:sp macro="" textlink="">
      <cdr:nvSpPr>
        <cdr:cNvPr id="2" name="TextBox 13"/>
        <cdr:cNvSpPr txBox="1"/>
      </cdr:nvSpPr>
      <cdr:spPr>
        <a:xfrm xmlns:a="http://schemas.openxmlformats.org/drawingml/2006/main">
          <a:off x="3636682" y="857624"/>
          <a:ext cx="1580904" cy="795526"/>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cost efficiency </a:t>
          </a:r>
          <a:r>
            <a:rPr lang="en-US" sz="1100" baseline="0"/>
            <a:t>increases when number of accidents decrease</a:t>
          </a:r>
          <a:endParaRPr lang="en-US" sz="1100"/>
        </a:p>
      </cdr:txBody>
    </cdr:sp>
  </cdr:relSizeAnchor>
</c:userShapes>
</file>

<file path=xl/drawings/drawing83.xml><?xml version="1.0" encoding="utf-8"?>
<c:userShapes xmlns:c="http://schemas.openxmlformats.org/drawingml/2006/chart">
  <cdr:relSizeAnchor xmlns:cdr="http://schemas.openxmlformats.org/drawingml/2006/chartDrawing">
    <cdr:from>
      <cdr:x>0.63573</cdr:x>
      <cdr:y>0.19417</cdr:y>
    </cdr:from>
    <cdr:to>
      <cdr:x>1</cdr:x>
      <cdr:y>0.54842</cdr:y>
    </cdr:to>
    <cdr:sp macro="" textlink="">
      <cdr:nvSpPr>
        <cdr:cNvPr id="2" name="TextBox 13"/>
        <cdr:cNvSpPr txBox="1"/>
      </cdr:nvSpPr>
      <cdr:spPr>
        <a:xfrm xmlns:a="http://schemas.openxmlformats.org/drawingml/2006/main">
          <a:off x="3402878" y="532652"/>
          <a:ext cx="1949873" cy="971781"/>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cost efficiency </a:t>
          </a:r>
          <a:r>
            <a:rPr lang="en-US" sz="1100" baseline="0"/>
            <a:t>increases when  average disposal cost decreases and when average sales price increases</a:t>
          </a:r>
          <a:endParaRPr lang="en-US" sz="1100"/>
        </a:p>
      </cdr:txBody>
    </cdr:sp>
  </cdr:relSizeAnchor>
</c:userShapes>
</file>

<file path=xl/drawings/drawing84.xml><?xml version="1.0" encoding="utf-8"?>
<c:userShapes xmlns:c="http://schemas.openxmlformats.org/drawingml/2006/chart">
  <cdr:relSizeAnchor xmlns:cdr="http://schemas.openxmlformats.org/drawingml/2006/chartDrawing">
    <cdr:from>
      <cdr:x>0.69536</cdr:x>
      <cdr:y>0.21022</cdr:y>
    </cdr:from>
    <cdr:to>
      <cdr:x>0.96117</cdr:x>
      <cdr:y>0.50594</cdr:y>
    </cdr:to>
    <cdr:sp macro="" textlink="">
      <cdr:nvSpPr>
        <cdr:cNvPr id="2" name="TextBox 13"/>
        <cdr:cNvSpPr txBox="1"/>
      </cdr:nvSpPr>
      <cdr:spPr>
        <a:xfrm xmlns:a="http://schemas.openxmlformats.org/drawingml/2006/main">
          <a:off x="3762136" y="576684"/>
          <a:ext cx="1438133" cy="811219"/>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Cost efficiency </a:t>
          </a:r>
          <a:r>
            <a:rPr lang="en-US" sz="1100" baseline="0"/>
            <a:t>increases when  Whole life cost per vehicle decrease</a:t>
          </a:r>
          <a:endParaRPr lang="en-US" sz="1100"/>
        </a:p>
      </cdr:txBody>
    </cdr:sp>
  </cdr:relSizeAnchor>
  <cdr:relSizeAnchor xmlns:cdr="http://schemas.openxmlformats.org/drawingml/2006/chartDrawing">
    <cdr:from>
      <cdr:x>0.71499</cdr:x>
      <cdr:y>0.03486</cdr:y>
    </cdr:from>
    <cdr:to>
      <cdr:x>0.83662</cdr:x>
      <cdr:y>0.12911</cdr:y>
    </cdr:to>
    <cdr:sp macro="" textlink="">
      <cdr:nvSpPr>
        <cdr:cNvPr id="3" name="TextBox 1"/>
        <cdr:cNvSpPr txBox="1"/>
      </cdr:nvSpPr>
      <cdr:spPr>
        <a:xfrm xmlns:a="http://schemas.openxmlformats.org/drawingml/2006/main">
          <a:off x="3827183" y="95623"/>
          <a:ext cx="651051" cy="2585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2013</a:t>
          </a:r>
        </a:p>
      </cdr:txBody>
    </cdr:sp>
  </cdr:relSizeAnchor>
  <cdr:relSizeAnchor xmlns:cdr="http://schemas.openxmlformats.org/drawingml/2006/chartDrawing">
    <cdr:from>
      <cdr:x>0.70034</cdr:x>
      <cdr:y>0.5945</cdr:y>
    </cdr:from>
    <cdr:to>
      <cdr:x>0.90217</cdr:x>
      <cdr:y>0.68856</cdr:y>
    </cdr:to>
    <cdr:sp macro="" textlink="">
      <cdr:nvSpPr>
        <cdr:cNvPr id="5" name="TextBox 1"/>
        <cdr:cNvSpPr txBox="1"/>
      </cdr:nvSpPr>
      <cdr:spPr>
        <a:xfrm xmlns:a="http://schemas.openxmlformats.org/drawingml/2006/main">
          <a:off x="3748742" y="1630829"/>
          <a:ext cx="1080329" cy="2580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a:t>USD/vehicle</a:t>
          </a:r>
          <a:endParaRPr lang="en-US" sz="1400" b="0"/>
        </a:p>
      </cdr:txBody>
    </cdr:sp>
  </cdr:relSizeAnchor>
</c:userShapes>
</file>

<file path=xl/drawings/drawing85.xml><?xml version="1.0" encoding="utf-8"?>
<c:userShapes xmlns:c="http://schemas.openxmlformats.org/drawingml/2006/chart">
  <cdr:relSizeAnchor xmlns:cdr="http://schemas.openxmlformats.org/drawingml/2006/chartDrawing">
    <cdr:from>
      <cdr:x>0.71639</cdr:x>
      <cdr:y>0.1378</cdr:y>
    </cdr:from>
    <cdr:to>
      <cdr:x>0.96232</cdr:x>
      <cdr:y>0.48094</cdr:y>
    </cdr:to>
    <cdr:sp macro="" textlink="">
      <cdr:nvSpPr>
        <cdr:cNvPr id="2" name="TextBox 13"/>
        <cdr:cNvSpPr txBox="1"/>
      </cdr:nvSpPr>
      <cdr:spPr>
        <a:xfrm xmlns:a="http://schemas.openxmlformats.org/drawingml/2006/main">
          <a:off x="3834651" y="378013"/>
          <a:ext cx="1316407" cy="94130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a:t>
          </a:r>
          <a:r>
            <a:rPr lang="en-US" sz="1100" baseline="0"/>
            <a:t> that c</a:t>
          </a:r>
          <a:r>
            <a:rPr lang="en-US" sz="1100"/>
            <a:t>ost efficiency </a:t>
          </a:r>
          <a:r>
            <a:rPr lang="en-US" sz="1100" baseline="0"/>
            <a:t>increases when  fuel consumption and cost decreases</a:t>
          </a:r>
          <a:endParaRPr lang="en-US" sz="1100"/>
        </a:p>
      </cdr:txBody>
    </cdr:sp>
  </cdr:relSizeAnchor>
  <cdr:relSizeAnchor xmlns:cdr="http://schemas.openxmlformats.org/drawingml/2006/chartDrawing">
    <cdr:from>
      <cdr:x>0.79455</cdr:x>
      <cdr:y>0.00626</cdr:y>
    </cdr:from>
    <cdr:to>
      <cdr:x>0.91618</cdr:x>
      <cdr:y>0.10051</cdr:y>
    </cdr:to>
    <cdr:sp macro="" textlink="">
      <cdr:nvSpPr>
        <cdr:cNvPr id="3" name="TextBox 1"/>
        <cdr:cNvSpPr txBox="1"/>
      </cdr:nvSpPr>
      <cdr:spPr>
        <a:xfrm xmlns:a="http://schemas.openxmlformats.org/drawingml/2006/main">
          <a:off x="4253006" y="17183"/>
          <a:ext cx="651051" cy="2585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2013</a:t>
          </a:r>
        </a:p>
      </cdr:txBody>
    </cdr:sp>
  </cdr:relSizeAnchor>
  <cdr:relSizeAnchor xmlns:cdr="http://schemas.openxmlformats.org/drawingml/2006/chartDrawing">
    <cdr:from>
      <cdr:x>0.71639</cdr:x>
      <cdr:y>0.1378</cdr:y>
    </cdr:from>
    <cdr:to>
      <cdr:x>0.96232</cdr:x>
      <cdr:y>0.48094</cdr:y>
    </cdr:to>
    <cdr:sp macro="" textlink="">
      <cdr:nvSpPr>
        <cdr:cNvPr id="4" name="TextBox 13"/>
        <cdr:cNvSpPr txBox="1"/>
      </cdr:nvSpPr>
      <cdr:spPr>
        <a:xfrm xmlns:a="http://schemas.openxmlformats.org/drawingml/2006/main">
          <a:off x="3834651" y="378013"/>
          <a:ext cx="1316407" cy="94130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a:t>
          </a:r>
          <a:r>
            <a:rPr lang="en-US" sz="1100" baseline="0"/>
            <a:t> that c</a:t>
          </a:r>
          <a:r>
            <a:rPr lang="en-US" sz="1100"/>
            <a:t>ost efficiency </a:t>
          </a:r>
          <a:r>
            <a:rPr lang="en-US" sz="1100" baseline="0"/>
            <a:t>increases when  fuel consumption and cost decreases</a:t>
          </a:r>
          <a:endParaRPr lang="en-US" sz="1100"/>
        </a:p>
      </cdr:txBody>
    </cdr:sp>
  </cdr:relSizeAnchor>
  <cdr:relSizeAnchor xmlns:cdr="http://schemas.openxmlformats.org/drawingml/2006/chartDrawing">
    <cdr:from>
      <cdr:x>0.79455</cdr:x>
      <cdr:y>0.00626</cdr:y>
    </cdr:from>
    <cdr:to>
      <cdr:x>0.91618</cdr:x>
      <cdr:y>0.10051</cdr:y>
    </cdr:to>
    <cdr:sp macro="" textlink="">
      <cdr:nvSpPr>
        <cdr:cNvPr id="5" name="TextBox 1"/>
        <cdr:cNvSpPr txBox="1"/>
      </cdr:nvSpPr>
      <cdr:spPr>
        <a:xfrm xmlns:a="http://schemas.openxmlformats.org/drawingml/2006/main">
          <a:off x="4253006" y="17183"/>
          <a:ext cx="651051" cy="2585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2013</a:t>
          </a:r>
        </a:p>
      </cdr:txBody>
    </cdr:sp>
  </cdr:relSizeAnchor>
</c:userShapes>
</file>

<file path=xl/drawings/drawing86.xml><?xml version="1.0" encoding="utf-8"?>
<c:userShapes xmlns:c="http://schemas.openxmlformats.org/drawingml/2006/chart">
  <cdr:relSizeAnchor xmlns:cdr="http://schemas.openxmlformats.org/drawingml/2006/chartDrawing">
    <cdr:from>
      <cdr:x>0.63432</cdr:x>
      <cdr:y>0.14924</cdr:y>
    </cdr:from>
    <cdr:to>
      <cdr:x>0.9986</cdr:x>
      <cdr:y>0.51578</cdr:y>
    </cdr:to>
    <cdr:sp macro="" textlink="">
      <cdr:nvSpPr>
        <cdr:cNvPr id="2" name="TextBox 13"/>
        <cdr:cNvSpPr txBox="1"/>
      </cdr:nvSpPr>
      <cdr:spPr>
        <a:xfrm xmlns:a="http://schemas.openxmlformats.org/drawingml/2006/main">
          <a:off x="3395382" y="409388"/>
          <a:ext cx="1949873" cy="1005491"/>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cost efficiency </a:t>
          </a:r>
          <a:r>
            <a:rPr lang="en-US" sz="1100" baseline="0"/>
            <a:t>increases when  scheduled and &amp; unscheduled maintenance cost and insurance premium decrease</a:t>
          </a:r>
          <a:endParaRPr lang="en-US" sz="1100"/>
        </a:p>
      </cdr:txBody>
    </cdr:sp>
  </cdr:relSizeAnchor>
  <cdr:relSizeAnchor xmlns:cdr="http://schemas.openxmlformats.org/drawingml/2006/chartDrawing">
    <cdr:from>
      <cdr:x>0.7443</cdr:x>
      <cdr:y>0.04303</cdr:y>
    </cdr:from>
    <cdr:to>
      <cdr:x>0.86612</cdr:x>
      <cdr:y>0.13728</cdr:y>
    </cdr:to>
    <cdr:sp macro="" textlink="">
      <cdr:nvSpPr>
        <cdr:cNvPr id="3" name="TextBox 1"/>
        <cdr:cNvSpPr txBox="1"/>
      </cdr:nvSpPr>
      <cdr:spPr>
        <a:xfrm xmlns:a="http://schemas.openxmlformats.org/drawingml/2006/main">
          <a:off x="3984064" y="118035"/>
          <a:ext cx="652057" cy="2585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2013</a:t>
          </a:r>
        </a:p>
      </cdr:txBody>
    </cdr:sp>
  </cdr:relSizeAnchor>
</c:userShapes>
</file>

<file path=xl/drawings/drawing87.xml><?xml version="1.0" encoding="utf-8"?>
<c:userShapes xmlns:c="http://schemas.openxmlformats.org/drawingml/2006/chart">
  <cdr:relSizeAnchor xmlns:cdr="http://schemas.openxmlformats.org/drawingml/2006/chartDrawing">
    <cdr:from>
      <cdr:x>0.76524</cdr:x>
      <cdr:y>0.05937</cdr:y>
    </cdr:from>
    <cdr:to>
      <cdr:x>0.8882</cdr:x>
      <cdr:y>0.15361</cdr:y>
    </cdr:to>
    <cdr:sp macro="" textlink="">
      <cdr:nvSpPr>
        <cdr:cNvPr id="2" name="TextBox 1"/>
        <cdr:cNvSpPr txBox="1"/>
      </cdr:nvSpPr>
      <cdr:spPr>
        <a:xfrm xmlns:a="http://schemas.openxmlformats.org/drawingml/2006/main">
          <a:off x="4096124" y="162859"/>
          <a:ext cx="658166" cy="2585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2013</a:t>
          </a:r>
        </a:p>
      </cdr:txBody>
    </cdr:sp>
  </cdr:relSizeAnchor>
</c:userShapes>
</file>

<file path=xl/drawings/drawing88.xml><?xml version="1.0" encoding="utf-8"?>
<c:userShapes xmlns:c="http://schemas.openxmlformats.org/drawingml/2006/chart">
  <cdr:relSizeAnchor xmlns:cdr="http://schemas.openxmlformats.org/drawingml/2006/chartDrawing">
    <cdr:from>
      <cdr:x>0.78386</cdr:x>
      <cdr:y>0.01852</cdr:y>
    </cdr:from>
    <cdr:to>
      <cdr:x>0.90746</cdr:x>
      <cdr:y>0.11277</cdr:y>
    </cdr:to>
    <cdr:sp macro="" textlink="">
      <cdr:nvSpPr>
        <cdr:cNvPr id="5" name="TextBox 1"/>
        <cdr:cNvSpPr txBox="1"/>
      </cdr:nvSpPr>
      <cdr:spPr>
        <a:xfrm xmlns:a="http://schemas.openxmlformats.org/drawingml/2006/main">
          <a:off x="4173764" y="50800"/>
          <a:ext cx="658166" cy="2585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2013</a:t>
          </a:r>
        </a:p>
      </cdr:txBody>
    </cdr:sp>
  </cdr:relSizeAnchor>
  <cdr:relSizeAnchor xmlns:cdr="http://schemas.openxmlformats.org/drawingml/2006/chartDrawing">
    <cdr:from>
      <cdr:x>0.65642</cdr:x>
      <cdr:y>0.17783</cdr:y>
    </cdr:from>
    <cdr:to>
      <cdr:x>0.98619</cdr:x>
      <cdr:y>0.54432</cdr:y>
    </cdr:to>
    <cdr:sp macro="" textlink="">
      <cdr:nvSpPr>
        <cdr:cNvPr id="6" name="TextBox 13"/>
        <cdr:cNvSpPr txBox="1"/>
      </cdr:nvSpPr>
      <cdr:spPr>
        <a:xfrm xmlns:a="http://schemas.openxmlformats.org/drawingml/2006/main">
          <a:off x="3457388" y="487829"/>
          <a:ext cx="1736911" cy="1005346"/>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cost efficiency </a:t>
          </a:r>
          <a:r>
            <a:rPr lang="en-US" sz="1100" baseline="0"/>
            <a:t>increases when percentage of green vehicles and 4-stroke motrbikes increase</a:t>
          </a:r>
          <a:endParaRPr lang="en-US" sz="1100"/>
        </a:p>
      </cdr:txBody>
    </cdr:sp>
  </cdr:relSizeAnchor>
</c:userShapes>
</file>

<file path=xl/drawings/drawing89.xml><?xml version="1.0" encoding="utf-8"?>
<c:userShapes xmlns:c="http://schemas.openxmlformats.org/drawingml/2006/chart">
  <cdr:relSizeAnchor xmlns:cdr="http://schemas.openxmlformats.org/drawingml/2006/chartDrawing">
    <cdr:from>
      <cdr:x>0.66626</cdr:x>
      <cdr:y>0.18601</cdr:y>
    </cdr:from>
    <cdr:to>
      <cdr:x>0.99563</cdr:x>
      <cdr:y>0.55249</cdr:y>
    </cdr:to>
    <cdr:sp macro="" textlink="">
      <cdr:nvSpPr>
        <cdr:cNvPr id="3" name="TextBox 13"/>
        <cdr:cNvSpPr txBox="1"/>
      </cdr:nvSpPr>
      <cdr:spPr>
        <a:xfrm xmlns:a="http://schemas.openxmlformats.org/drawingml/2006/main">
          <a:off x="3513439" y="510249"/>
          <a:ext cx="1736892" cy="1005328"/>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cost efficiency </a:t>
          </a:r>
          <a:r>
            <a:rPr lang="en-US" sz="1100" baseline="0"/>
            <a:t>increases when percentage training hours per driver and % of drivers trained increase</a:t>
          </a:r>
          <a:endParaRPr lang="en-US" sz="1100"/>
        </a:p>
      </cdr:txBody>
    </cdr:sp>
  </cdr:relSizeAnchor>
  <cdr:relSizeAnchor xmlns:cdr="http://schemas.openxmlformats.org/drawingml/2006/chartDrawing">
    <cdr:from>
      <cdr:x>0.72788</cdr:x>
      <cdr:y>0.05528</cdr:y>
    </cdr:from>
    <cdr:to>
      <cdr:x>0.85133</cdr:x>
      <cdr:y>0.14953</cdr:y>
    </cdr:to>
    <cdr:sp macro="" textlink="">
      <cdr:nvSpPr>
        <cdr:cNvPr id="5" name="TextBox 1"/>
        <cdr:cNvSpPr txBox="1"/>
      </cdr:nvSpPr>
      <cdr:spPr>
        <a:xfrm xmlns:a="http://schemas.openxmlformats.org/drawingml/2006/main">
          <a:off x="3838388" y="151653"/>
          <a:ext cx="651004" cy="2585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2013</a:t>
          </a:r>
        </a:p>
      </cdr:txBody>
    </cdr:sp>
  </cdr:relSizeAnchor>
</c:userShapes>
</file>

<file path=xl/drawings/drawing9.xml><?xml version="1.0" encoding="utf-8"?>
<c:userShapes xmlns:c="http://schemas.openxmlformats.org/drawingml/2006/chart">
  <cdr:relSizeAnchor xmlns:cdr="http://schemas.openxmlformats.org/drawingml/2006/chartDrawing">
    <cdr:from>
      <cdr:x>0.67095</cdr:x>
      <cdr:y>0.12269</cdr:y>
    </cdr:from>
    <cdr:to>
      <cdr:x>0.96697</cdr:x>
      <cdr:y>0.53418</cdr:y>
    </cdr:to>
    <cdr:sp macro="" textlink="">
      <cdr:nvSpPr>
        <cdr:cNvPr id="3" name="TextBox 13"/>
        <cdr:cNvSpPr txBox="1"/>
      </cdr:nvSpPr>
      <cdr:spPr>
        <a:xfrm xmlns:a="http://schemas.openxmlformats.org/drawingml/2006/main">
          <a:off x="3544562" y="336562"/>
          <a:ext cx="1563845" cy="1128809"/>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safety performance </a:t>
          </a:r>
          <a:r>
            <a:rPr lang="en-US" sz="1100" baseline="0"/>
            <a:t>increases when number of traffic fines  per driver per year decrease</a:t>
          </a:r>
          <a:endParaRPr lang="en-US" sz="1100"/>
        </a:p>
      </cdr:txBody>
    </cdr:sp>
  </cdr:relSizeAnchor>
</c:userShapes>
</file>

<file path=xl/drawings/drawing90.xml><?xml version="1.0" encoding="utf-8"?>
<c:userShapes xmlns:c="http://schemas.openxmlformats.org/drawingml/2006/chart">
  <cdr:relSizeAnchor xmlns:cdr="http://schemas.openxmlformats.org/drawingml/2006/chartDrawing">
    <cdr:from>
      <cdr:x>0.76146</cdr:x>
      <cdr:y>0.04871</cdr:y>
    </cdr:from>
    <cdr:to>
      <cdr:x>0.88492</cdr:x>
      <cdr:y>0.14296</cdr:y>
    </cdr:to>
    <cdr:sp macro="" textlink="">
      <cdr:nvSpPr>
        <cdr:cNvPr id="3" name="TextBox 1"/>
        <cdr:cNvSpPr txBox="1"/>
      </cdr:nvSpPr>
      <cdr:spPr>
        <a:xfrm xmlns:a="http://schemas.openxmlformats.org/drawingml/2006/main">
          <a:off x="4200387" y="133626"/>
          <a:ext cx="681014"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2014</a:t>
          </a:r>
        </a:p>
      </cdr:txBody>
    </cdr:sp>
  </cdr:relSizeAnchor>
  <cdr:relSizeAnchor xmlns:cdr="http://schemas.openxmlformats.org/drawingml/2006/chartDrawing">
    <cdr:from>
      <cdr:x>0.66096</cdr:x>
      <cdr:y>0.17784</cdr:y>
    </cdr:from>
    <cdr:to>
      <cdr:x>0.98983</cdr:x>
      <cdr:y>0.54432</cdr:y>
    </cdr:to>
    <cdr:sp macro="" textlink="">
      <cdr:nvSpPr>
        <cdr:cNvPr id="5" name="TextBox 13"/>
        <cdr:cNvSpPr txBox="1"/>
      </cdr:nvSpPr>
      <cdr:spPr>
        <a:xfrm xmlns:a="http://schemas.openxmlformats.org/drawingml/2006/main">
          <a:off x="3493834" y="487837"/>
          <a:ext cx="1738410" cy="1005328"/>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cost efficiency </a:t>
          </a:r>
          <a:r>
            <a:rPr lang="en-US" sz="1100" baseline="0"/>
            <a:t>increases when percentage training hours per driver and % of drivers trained increase</a:t>
          </a:r>
          <a:endParaRPr lang="en-US" sz="1100"/>
        </a:p>
      </cdr:txBody>
    </cdr:sp>
  </cdr:relSizeAnchor>
</c:userShapes>
</file>

<file path=xl/drawings/drawing91.xml><?xml version="1.0" encoding="utf-8"?>
<c:userShapes xmlns:c="http://schemas.openxmlformats.org/drawingml/2006/chart">
  <cdr:relSizeAnchor xmlns:cdr="http://schemas.openxmlformats.org/drawingml/2006/chartDrawing">
    <cdr:from>
      <cdr:x>0.76146</cdr:x>
      <cdr:y>0.04871</cdr:y>
    </cdr:from>
    <cdr:to>
      <cdr:x>0.88492</cdr:x>
      <cdr:y>0.14296</cdr:y>
    </cdr:to>
    <cdr:sp macro="" textlink="">
      <cdr:nvSpPr>
        <cdr:cNvPr id="3" name="TextBox 1"/>
        <cdr:cNvSpPr txBox="1"/>
      </cdr:nvSpPr>
      <cdr:spPr>
        <a:xfrm xmlns:a="http://schemas.openxmlformats.org/drawingml/2006/main">
          <a:off x="4200387" y="133626"/>
          <a:ext cx="681014"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2015</a:t>
          </a:r>
        </a:p>
      </cdr:txBody>
    </cdr:sp>
  </cdr:relSizeAnchor>
  <cdr:relSizeAnchor xmlns:cdr="http://schemas.openxmlformats.org/drawingml/2006/chartDrawing">
    <cdr:from>
      <cdr:x>0.6525</cdr:x>
      <cdr:y>0.19008</cdr:y>
    </cdr:from>
    <cdr:to>
      <cdr:x>0.98136</cdr:x>
      <cdr:y>0.55658</cdr:y>
    </cdr:to>
    <cdr:sp macro="" textlink="">
      <cdr:nvSpPr>
        <cdr:cNvPr id="5" name="TextBox 13"/>
        <cdr:cNvSpPr txBox="1"/>
      </cdr:nvSpPr>
      <cdr:spPr>
        <a:xfrm xmlns:a="http://schemas.openxmlformats.org/drawingml/2006/main">
          <a:off x="3446206" y="521441"/>
          <a:ext cx="1736883" cy="1005356"/>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cost efficiency </a:t>
          </a:r>
          <a:r>
            <a:rPr lang="en-US" sz="1100" baseline="0"/>
            <a:t>increases when percentage training hours per driver and % of drivers trained increase</a:t>
          </a:r>
          <a:endParaRPr lang="en-US" sz="1100"/>
        </a:p>
      </cdr:txBody>
    </cdr:sp>
  </cdr:relSizeAnchor>
</c:userShapes>
</file>

<file path=xl/drawings/drawing92.xml><?xml version="1.0" encoding="utf-8"?>
<c:userShapes xmlns:c="http://schemas.openxmlformats.org/drawingml/2006/chart">
  <cdr:relSizeAnchor xmlns:cdr="http://schemas.openxmlformats.org/drawingml/2006/chartDrawing">
    <cdr:from>
      <cdr:x>0.76146</cdr:x>
      <cdr:y>0.04871</cdr:y>
    </cdr:from>
    <cdr:to>
      <cdr:x>0.88492</cdr:x>
      <cdr:y>0.14296</cdr:y>
    </cdr:to>
    <cdr:sp macro="" textlink="">
      <cdr:nvSpPr>
        <cdr:cNvPr id="3" name="TextBox 1"/>
        <cdr:cNvSpPr txBox="1"/>
      </cdr:nvSpPr>
      <cdr:spPr>
        <a:xfrm xmlns:a="http://schemas.openxmlformats.org/drawingml/2006/main">
          <a:off x="4200387" y="133626"/>
          <a:ext cx="681014"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2016</a:t>
          </a:r>
        </a:p>
      </cdr:txBody>
    </cdr:sp>
  </cdr:relSizeAnchor>
  <cdr:relSizeAnchor xmlns:cdr="http://schemas.openxmlformats.org/drawingml/2006/chartDrawing">
    <cdr:from>
      <cdr:x>0.66523</cdr:x>
      <cdr:y>0.20234</cdr:y>
    </cdr:from>
    <cdr:to>
      <cdr:x>0.99409</cdr:x>
      <cdr:y>0.56883</cdr:y>
    </cdr:to>
    <cdr:sp macro="" textlink="">
      <cdr:nvSpPr>
        <cdr:cNvPr id="5" name="TextBox 13"/>
        <cdr:cNvSpPr txBox="1"/>
      </cdr:nvSpPr>
      <cdr:spPr>
        <a:xfrm xmlns:a="http://schemas.openxmlformats.org/drawingml/2006/main">
          <a:off x="3513423" y="555059"/>
          <a:ext cx="1736882" cy="1005356"/>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cost efficiency </a:t>
          </a:r>
          <a:r>
            <a:rPr lang="en-US" sz="1100" baseline="0"/>
            <a:t>increases when percentage training hours per driver and % of drivers trained increase</a:t>
          </a:r>
          <a:endParaRPr lang="en-US" sz="1100"/>
        </a:p>
      </cdr:txBody>
    </cdr:sp>
  </cdr:relSizeAnchor>
</c:userShapes>
</file>

<file path=xl/drawings/drawing93.xml><?xml version="1.0" encoding="utf-8"?>
<c:userShapes xmlns:c="http://schemas.openxmlformats.org/drawingml/2006/chart">
  <cdr:relSizeAnchor xmlns:cdr="http://schemas.openxmlformats.org/drawingml/2006/chartDrawing">
    <cdr:from>
      <cdr:x>0.77875</cdr:x>
      <cdr:y>0.02844</cdr:y>
    </cdr:from>
    <cdr:to>
      <cdr:x>0.90235</cdr:x>
      <cdr:y>0.12269</cdr:y>
    </cdr:to>
    <cdr:sp macro="" textlink="">
      <cdr:nvSpPr>
        <cdr:cNvPr id="3" name="TextBox 1"/>
        <cdr:cNvSpPr txBox="1"/>
      </cdr:nvSpPr>
      <cdr:spPr>
        <a:xfrm xmlns:a="http://schemas.openxmlformats.org/drawingml/2006/main">
          <a:off x="4146550" y="78014"/>
          <a:ext cx="658166" cy="2585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2014</a:t>
          </a:r>
        </a:p>
      </cdr:txBody>
    </cdr:sp>
  </cdr:relSizeAnchor>
  <cdr:relSizeAnchor xmlns:cdr="http://schemas.openxmlformats.org/drawingml/2006/chartDrawing">
    <cdr:from>
      <cdr:x>0.65116</cdr:x>
      <cdr:y>0.17375</cdr:y>
    </cdr:from>
    <cdr:to>
      <cdr:x>0.98042</cdr:x>
      <cdr:y>0.54023</cdr:y>
    </cdr:to>
    <cdr:sp macro="" textlink="">
      <cdr:nvSpPr>
        <cdr:cNvPr id="4" name="TextBox 13"/>
        <cdr:cNvSpPr txBox="1"/>
      </cdr:nvSpPr>
      <cdr:spPr>
        <a:xfrm xmlns:a="http://schemas.openxmlformats.org/drawingml/2006/main">
          <a:off x="3434977" y="476624"/>
          <a:ext cx="1736911" cy="1005346"/>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cost efficiency </a:t>
          </a:r>
          <a:r>
            <a:rPr lang="en-US" sz="1100" baseline="0"/>
            <a:t>increases when percentage of green vehicles and 4-stroke motrbikes increase</a:t>
          </a:r>
          <a:endParaRPr lang="en-US" sz="1100"/>
        </a:p>
      </cdr:txBody>
    </cdr:sp>
  </cdr:relSizeAnchor>
</c:userShapes>
</file>

<file path=xl/drawings/drawing94.xml><?xml version="1.0" encoding="utf-8"?>
<c:userShapes xmlns:c="http://schemas.openxmlformats.org/drawingml/2006/chart">
  <cdr:relSizeAnchor xmlns:cdr="http://schemas.openxmlformats.org/drawingml/2006/chartDrawing">
    <cdr:from>
      <cdr:x>0.76852</cdr:x>
      <cdr:y>0.02844</cdr:y>
    </cdr:from>
    <cdr:to>
      <cdr:x>0.89213</cdr:x>
      <cdr:y>0.12269</cdr:y>
    </cdr:to>
    <cdr:sp macro="" textlink="">
      <cdr:nvSpPr>
        <cdr:cNvPr id="3" name="TextBox 1"/>
        <cdr:cNvSpPr txBox="1"/>
      </cdr:nvSpPr>
      <cdr:spPr>
        <a:xfrm xmlns:a="http://schemas.openxmlformats.org/drawingml/2006/main">
          <a:off x="4092121" y="78015"/>
          <a:ext cx="658166" cy="2585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2015</a:t>
          </a:r>
        </a:p>
      </cdr:txBody>
    </cdr:sp>
  </cdr:relSizeAnchor>
  <cdr:relSizeAnchor xmlns:cdr="http://schemas.openxmlformats.org/drawingml/2006/chartDrawing">
    <cdr:from>
      <cdr:x>0.64903</cdr:x>
      <cdr:y>0.16966</cdr:y>
    </cdr:from>
    <cdr:to>
      <cdr:x>0.9783</cdr:x>
      <cdr:y>0.53615</cdr:y>
    </cdr:to>
    <cdr:sp macro="" textlink="">
      <cdr:nvSpPr>
        <cdr:cNvPr id="4" name="TextBox 13"/>
        <cdr:cNvSpPr txBox="1"/>
      </cdr:nvSpPr>
      <cdr:spPr>
        <a:xfrm xmlns:a="http://schemas.openxmlformats.org/drawingml/2006/main">
          <a:off x="3423771" y="465418"/>
          <a:ext cx="1736911" cy="1005346"/>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cost efficiency </a:t>
          </a:r>
          <a:r>
            <a:rPr lang="en-US" sz="1100" baseline="0"/>
            <a:t>increases when percentage of green vehicles and 4-stroke motrbikes increase</a:t>
          </a:r>
          <a:endParaRPr lang="en-US" sz="1100"/>
        </a:p>
      </cdr:txBody>
    </cdr:sp>
  </cdr:relSizeAnchor>
</c:userShapes>
</file>

<file path=xl/drawings/drawing95.xml><?xml version="1.0" encoding="utf-8"?>
<c:userShapes xmlns:c="http://schemas.openxmlformats.org/drawingml/2006/chart">
  <cdr:relSizeAnchor xmlns:cdr="http://schemas.openxmlformats.org/drawingml/2006/chartDrawing">
    <cdr:from>
      <cdr:x>0.78386</cdr:x>
      <cdr:y>0.01852</cdr:y>
    </cdr:from>
    <cdr:to>
      <cdr:x>0.90746</cdr:x>
      <cdr:y>0.11277</cdr:y>
    </cdr:to>
    <cdr:sp macro="" textlink="">
      <cdr:nvSpPr>
        <cdr:cNvPr id="3" name="TextBox 1"/>
        <cdr:cNvSpPr txBox="1"/>
      </cdr:nvSpPr>
      <cdr:spPr>
        <a:xfrm xmlns:a="http://schemas.openxmlformats.org/drawingml/2006/main">
          <a:off x="4173765" y="50800"/>
          <a:ext cx="658166" cy="2585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2016</a:t>
          </a:r>
        </a:p>
      </cdr:txBody>
    </cdr:sp>
  </cdr:relSizeAnchor>
  <cdr:relSizeAnchor xmlns:cdr="http://schemas.openxmlformats.org/drawingml/2006/chartDrawing">
    <cdr:from>
      <cdr:x>0.66815</cdr:x>
      <cdr:y>0.20234</cdr:y>
    </cdr:from>
    <cdr:to>
      <cdr:x>0.99741</cdr:x>
      <cdr:y>0.56883</cdr:y>
    </cdr:to>
    <cdr:sp macro="" textlink="">
      <cdr:nvSpPr>
        <cdr:cNvPr id="4" name="TextBox 13"/>
        <cdr:cNvSpPr txBox="1"/>
      </cdr:nvSpPr>
      <cdr:spPr>
        <a:xfrm xmlns:a="http://schemas.openxmlformats.org/drawingml/2006/main">
          <a:off x="3524624" y="555064"/>
          <a:ext cx="1736911" cy="1005346"/>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It is expected that cost efficiency </a:t>
          </a:r>
          <a:r>
            <a:rPr lang="en-US" sz="1100" baseline="0"/>
            <a:t>increases when percentage of green vehicles and 4-stroke motrbikes increase</a:t>
          </a:r>
          <a:endParaRPr lang="en-US" sz="1100"/>
        </a:p>
      </cdr:txBody>
    </cdr:sp>
  </cdr:relSizeAnchor>
</c:userShapes>
</file>

<file path=xl/drawings/drawing96.xml><?xml version="1.0" encoding="utf-8"?>
<c:userShapes xmlns:c="http://schemas.openxmlformats.org/drawingml/2006/chart">
  <cdr:relSizeAnchor xmlns:cdr="http://schemas.openxmlformats.org/drawingml/2006/chartDrawing">
    <cdr:from>
      <cdr:x>0.74494</cdr:x>
      <cdr:y>0.05777</cdr:y>
    </cdr:from>
    <cdr:to>
      <cdr:x>0.8684</cdr:x>
      <cdr:y>0.15202</cdr:y>
    </cdr:to>
    <cdr:sp macro="" textlink="">
      <cdr:nvSpPr>
        <cdr:cNvPr id="3" name="TextBox 1"/>
        <cdr:cNvSpPr txBox="1"/>
      </cdr:nvSpPr>
      <cdr:spPr>
        <a:xfrm xmlns:a="http://schemas.openxmlformats.org/drawingml/2006/main">
          <a:off x="4109278" y="158474"/>
          <a:ext cx="681014"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2013</a:t>
          </a:r>
        </a:p>
      </cdr:txBody>
    </cdr:sp>
  </cdr:relSizeAnchor>
  <cdr:relSizeAnchor xmlns:cdr="http://schemas.openxmlformats.org/drawingml/2006/chartDrawing">
    <cdr:from>
      <cdr:x>0.65038</cdr:x>
      <cdr:y>0.16966</cdr:y>
    </cdr:from>
    <cdr:to>
      <cdr:x>0.97924</cdr:x>
      <cdr:y>0.46437</cdr:y>
    </cdr:to>
    <cdr:sp macro="" textlink="">
      <cdr:nvSpPr>
        <cdr:cNvPr id="5" name="TextBox 13"/>
        <cdr:cNvSpPr txBox="1"/>
      </cdr:nvSpPr>
      <cdr:spPr>
        <a:xfrm xmlns:a="http://schemas.openxmlformats.org/drawingml/2006/main">
          <a:off x="3434976" y="465417"/>
          <a:ext cx="1736914" cy="80843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eaLnBrk="1" fontAlgn="auto" latinLnBrk="0" hangingPunct="1"/>
          <a:r>
            <a:rPr lang="en-US" sz="1100">
              <a:solidFill>
                <a:schemeClr val="dk1"/>
              </a:solidFill>
              <a:effectLst/>
              <a:latin typeface="+mn-lt"/>
              <a:ea typeface="+mn-ea"/>
              <a:cs typeface="+mn-cs"/>
            </a:rPr>
            <a:t>It is expected that cost efficiency </a:t>
          </a:r>
          <a:r>
            <a:rPr lang="en-US" sz="1100" baseline="0">
              <a:solidFill>
                <a:schemeClr val="dk1"/>
              </a:solidFill>
              <a:effectLst/>
              <a:latin typeface="+mn-lt"/>
              <a:ea typeface="+mn-ea"/>
              <a:cs typeface="+mn-cs"/>
            </a:rPr>
            <a:t>increases when kilometers/speed violation occurence increase</a:t>
          </a:r>
          <a:endParaRPr lang="en-US">
            <a:effectLst/>
          </a:endParaRPr>
        </a:p>
      </cdr:txBody>
    </cdr:sp>
  </cdr:relSizeAnchor>
</c:userShapes>
</file>

<file path=xl/drawings/drawing97.xml><?xml version="1.0" encoding="utf-8"?>
<c:userShapes xmlns:c="http://schemas.openxmlformats.org/drawingml/2006/chart">
  <cdr:relSizeAnchor xmlns:cdr="http://schemas.openxmlformats.org/drawingml/2006/chartDrawing">
    <cdr:from>
      <cdr:x>0.74494</cdr:x>
      <cdr:y>0.05777</cdr:y>
    </cdr:from>
    <cdr:to>
      <cdr:x>0.8684</cdr:x>
      <cdr:y>0.15202</cdr:y>
    </cdr:to>
    <cdr:sp macro="" textlink="">
      <cdr:nvSpPr>
        <cdr:cNvPr id="3" name="TextBox 1"/>
        <cdr:cNvSpPr txBox="1"/>
      </cdr:nvSpPr>
      <cdr:spPr>
        <a:xfrm xmlns:a="http://schemas.openxmlformats.org/drawingml/2006/main">
          <a:off x="4109278" y="158474"/>
          <a:ext cx="681014"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2014</a:t>
          </a:r>
        </a:p>
      </cdr:txBody>
    </cdr:sp>
  </cdr:relSizeAnchor>
  <cdr:relSizeAnchor xmlns:cdr="http://schemas.openxmlformats.org/drawingml/2006/chartDrawing">
    <cdr:from>
      <cdr:x>0.65674</cdr:x>
      <cdr:y>0.16966</cdr:y>
    </cdr:from>
    <cdr:to>
      <cdr:x>0.98561</cdr:x>
      <cdr:y>0.46437</cdr:y>
    </cdr:to>
    <cdr:sp macro="" textlink="">
      <cdr:nvSpPr>
        <cdr:cNvPr id="5" name="TextBox 13"/>
        <cdr:cNvSpPr txBox="1"/>
      </cdr:nvSpPr>
      <cdr:spPr>
        <a:xfrm xmlns:a="http://schemas.openxmlformats.org/drawingml/2006/main">
          <a:off x="3468594" y="465417"/>
          <a:ext cx="1736914" cy="80843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eaLnBrk="1" fontAlgn="auto" latinLnBrk="0" hangingPunct="1"/>
          <a:r>
            <a:rPr lang="en-US" sz="1100">
              <a:solidFill>
                <a:schemeClr val="dk1"/>
              </a:solidFill>
              <a:effectLst/>
              <a:latin typeface="+mn-lt"/>
              <a:ea typeface="+mn-ea"/>
              <a:cs typeface="+mn-cs"/>
            </a:rPr>
            <a:t>It is expected that cost efficiency </a:t>
          </a:r>
          <a:r>
            <a:rPr lang="en-US" sz="1100" baseline="0">
              <a:solidFill>
                <a:schemeClr val="dk1"/>
              </a:solidFill>
              <a:effectLst/>
              <a:latin typeface="+mn-lt"/>
              <a:ea typeface="+mn-ea"/>
              <a:cs typeface="+mn-cs"/>
            </a:rPr>
            <a:t>increases when kilometers/speed violation occurence increase</a:t>
          </a:r>
          <a:endParaRPr lang="en-US">
            <a:effectLst/>
          </a:endParaRPr>
        </a:p>
      </cdr:txBody>
    </cdr:sp>
  </cdr:relSizeAnchor>
</c:userShapes>
</file>

<file path=xl/drawings/drawing98.xml><?xml version="1.0" encoding="utf-8"?>
<c:userShapes xmlns:c="http://schemas.openxmlformats.org/drawingml/2006/chart">
  <cdr:relSizeAnchor xmlns:cdr="http://schemas.openxmlformats.org/drawingml/2006/chartDrawing">
    <cdr:from>
      <cdr:x>0.74494</cdr:x>
      <cdr:y>0.05777</cdr:y>
    </cdr:from>
    <cdr:to>
      <cdr:x>0.8684</cdr:x>
      <cdr:y>0.15202</cdr:y>
    </cdr:to>
    <cdr:sp macro="" textlink="">
      <cdr:nvSpPr>
        <cdr:cNvPr id="3" name="TextBox 1"/>
        <cdr:cNvSpPr txBox="1"/>
      </cdr:nvSpPr>
      <cdr:spPr>
        <a:xfrm xmlns:a="http://schemas.openxmlformats.org/drawingml/2006/main">
          <a:off x="4109278" y="158474"/>
          <a:ext cx="681014"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2015</a:t>
          </a:r>
        </a:p>
      </cdr:txBody>
    </cdr:sp>
  </cdr:relSizeAnchor>
  <cdr:relSizeAnchor xmlns:cdr="http://schemas.openxmlformats.org/drawingml/2006/chartDrawing">
    <cdr:from>
      <cdr:x>0.6525</cdr:x>
      <cdr:y>0.15741</cdr:y>
    </cdr:from>
    <cdr:to>
      <cdr:x>0.98136</cdr:x>
      <cdr:y>0.45211</cdr:y>
    </cdr:to>
    <cdr:sp macro="" textlink="">
      <cdr:nvSpPr>
        <cdr:cNvPr id="5" name="TextBox 13"/>
        <cdr:cNvSpPr txBox="1"/>
      </cdr:nvSpPr>
      <cdr:spPr>
        <a:xfrm xmlns:a="http://schemas.openxmlformats.org/drawingml/2006/main">
          <a:off x="3446183" y="431800"/>
          <a:ext cx="1736914" cy="80843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eaLnBrk="1" fontAlgn="auto" latinLnBrk="0" hangingPunct="1"/>
          <a:r>
            <a:rPr lang="en-US" sz="1100">
              <a:solidFill>
                <a:schemeClr val="dk1"/>
              </a:solidFill>
              <a:effectLst/>
              <a:latin typeface="+mn-lt"/>
              <a:ea typeface="+mn-ea"/>
              <a:cs typeface="+mn-cs"/>
            </a:rPr>
            <a:t>It is expected that cost efficiency </a:t>
          </a:r>
          <a:r>
            <a:rPr lang="en-US" sz="1100" baseline="0">
              <a:solidFill>
                <a:schemeClr val="dk1"/>
              </a:solidFill>
              <a:effectLst/>
              <a:latin typeface="+mn-lt"/>
              <a:ea typeface="+mn-ea"/>
              <a:cs typeface="+mn-cs"/>
            </a:rPr>
            <a:t>increases when kilometers/speed violation occurence increase</a:t>
          </a:r>
          <a:endParaRPr lang="en-US">
            <a:effectLst/>
          </a:endParaRPr>
        </a:p>
      </cdr:txBody>
    </cdr:sp>
  </cdr:relSizeAnchor>
</c:userShapes>
</file>

<file path=xl/drawings/drawing99.xml><?xml version="1.0" encoding="utf-8"?>
<c:userShapes xmlns:c="http://schemas.openxmlformats.org/drawingml/2006/chart">
  <cdr:relSizeAnchor xmlns:cdr="http://schemas.openxmlformats.org/drawingml/2006/chartDrawing">
    <cdr:from>
      <cdr:x>0.74494</cdr:x>
      <cdr:y>0.05777</cdr:y>
    </cdr:from>
    <cdr:to>
      <cdr:x>0.8684</cdr:x>
      <cdr:y>0.15202</cdr:y>
    </cdr:to>
    <cdr:sp macro="" textlink="">
      <cdr:nvSpPr>
        <cdr:cNvPr id="3" name="TextBox 1"/>
        <cdr:cNvSpPr txBox="1"/>
      </cdr:nvSpPr>
      <cdr:spPr>
        <a:xfrm xmlns:a="http://schemas.openxmlformats.org/drawingml/2006/main">
          <a:off x="4109278" y="158474"/>
          <a:ext cx="681014" cy="258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2016</a:t>
          </a:r>
        </a:p>
      </cdr:txBody>
    </cdr:sp>
  </cdr:relSizeAnchor>
  <cdr:relSizeAnchor xmlns:cdr="http://schemas.openxmlformats.org/drawingml/2006/chartDrawing">
    <cdr:from>
      <cdr:x>0.6525</cdr:x>
      <cdr:y>0.17783</cdr:y>
    </cdr:from>
    <cdr:to>
      <cdr:x>0.98136</cdr:x>
      <cdr:y>0.47254</cdr:y>
    </cdr:to>
    <cdr:sp macro="" textlink="">
      <cdr:nvSpPr>
        <cdr:cNvPr id="5" name="TextBox 13"/>
        <cdr:cNvSpPr txBox="1"/>
      </cdr:nvSpPr>
      <cdr:spPr>
        <a:xfrm xmlns:a="http://schemas.openxmlformats.org/drawingml/2006/main">
          <a:off x="3446183" y="487829"/>
          <a:ext cx="1736914" cy="80843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eaLnBrk="1" fontAlgn="auto" latinLnBrk="0" hangingPunct="1"/>
          <a:r>
            <a:rPr lang="en-US" sz="1100">
              <a:solidFill>
                <a:schemeClr val="dk1"/>
              </a:solidFill>
              <a:effectLst/>
              <a:latin typeface="+mn-lt"/>
              <a:ea typeface="+mn-ea"/>
              <a:cs typeface="+mn-cs"/>
            </a:rPr>
            <a:t>It is expected that cost efficiency </a:t>
          </a:r>
          <a:r>
            <a:rPr lang="en-US" sz="1100" baseline="0">
              <a:solidFill>
                <a:schemeClr val="dk1"/>
              </a:solidFill>
              <a:effectLst/>
              <a:latin typeface="+mn-lt"/>
              <a:ea typeface="+mn-ea"/>
              <a:cs typeface="+mn-cs"/>
            </a:rPr>
            <a:t>increases when kilometers/speed violation occurence increase</a:t>
          </a:r>
          <a:endParaRPr lang="en-US">
            <a:effectLst/>
          </a:endParaRPr>
        </a:p>
      </cdr:txBody>
    </cdr:sp>
  </cdr:relSizeAnchor>
</c:userShape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 Id="rId2" Type="http://schemas.openxmlformats.org/officeDocument/2006/relationships/drawing" Target="../drawings/drawing1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2" Type="http://schemas.openxmlformats.org/officeDocument/2006/relationships/vmlDrawing" Target="../drawings/vmlDrawing2.vml"/><Relationship Id="rId3"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2" Type="http://schemas.openxmlformats.org/officeDocument/2006/relationships/vmlDrawing" Target="../drawings/vmlDrawing3.vml"/><Relationship Id="rId3"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 Id="rId2" Type="http://schemas.openxmlformats.org/officeDocument/2006/relationships/vmlDrawing" Target="../drawings/vmlDrawing4.vml"/><Relationship Id="rId3"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5.vml"/><Relationship Id="rId2"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 Id="rId2"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 Id="rId2" Type="http://schemas.openxmlformats.org/officeDocument/2006/relationships/drawing" Target="../drawings/drawing4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 Id="rId2" Type="http://schemas.openxmlformats.org/officeDocument/2006/relationships/drawing" Target="../drawings/drawing7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dimension ref="A1:AM120"/>
  <sheetViews>
    <sheetView tabSelected="1" workbookViewId="0">
      <selection activeCell="C3" sqref="C3:F3"/>
    </sheetView>
  </sheetViews>
  <sheetFormatPr baseColWidth="10" defaultColWidth="9" defaultRowHeight="15" x14ac:dyDescent="0.2"/>
  <cols>
    <col min="1" max="1" width="10.796875" style="5" customWidth="1"/>
    <col min="2" max="2" width="65.59765625" style="7" customWidth="1"/>
    <col min="3" max="15" width="7.796875" style="7" customWidth="1"/>
    <col min="16" max="18" width="7.796875" style="7" hidden="1" customWidth="1"/>
    <col min="19" max="19" width="20" style="7" customWidth="1"/>
    <col min="20" max="20" width="59.19921875" style="7" customWidth="1"/>
    <col min="21" max="24" width="10.796875" style="7" customWidth="1"/>
    <col min="25" max="26" width="9" style="7"/>
    <col min="27" max="27" width="62.59765625" style="7" customWidth="1"/>
    <col min="28" max="16384" width="9" style="7"/>
  </cols>
  <sheetData>
    <row r="1" spans="1:39" ht="20" customHeight="1" thickBot="1" x14ac:dyDescent="0.25">
      <c r="B1" s="6" t="s">
        <v>208</v>
      </c>
      <c r="C1" s="6"/>
      <c r="D1" s="6"/>
      <c r="E1" s="6"/>
      <c r="F1" s="6"/>
      <c r="G1" s="6"/>
      <c r="H1" s="6"/>
      <c r="I1" s="6"/>
      <c r="J1" s="6"/>
      <c r="K1" s="6"/>
      <c r="L1" s="6"/>
      <c r="M1" s="6"/>
      <c r="N1" s="6"/>
      <c r="S1" s="8"/>
    </row>
    <row r="2" spans="1:39" ht="20" customHeight="1" x14ac:dyDescent="0.3">
      <c r="A2" s="9"/>
      <c r="B2" s="118">
        <v>2013</v>
      </c>
      <c r="C2" s="118"/>
      <c r="D2" s="118"/>
      <c r="E2" s="118"/>
      <c r="F2" s="118"/>
      <c r="G2" s="118"/>
      <c r="H2" s="118"/>
      <c r="I2" s="118"/>
      <c r="J2" s="118"/>
      <c r="K2" s="118"/>
      <c r="L2" s="118"/>
      <c r="M2" s="118"/>
      <c r="N2" s="118"/>
      <c r="O2" s="119"/>
      <c r="S2" s="8"/>
    </row>
    <row r="3" spans="1:39" ht="20" customHeight="1" thickBot="1" x14ac:dyDescent="0.3">
      <c r="A3" s="10"/>
      <c r="B3" s="11" t="s">
        <v>19</v>
      </c>
      <c r="C3" s="102"/>
      <c r="D3" s="102"/>
      <c r="E3" s="102"/>
      <c r="F3" s="102"/>
      <c r="G3" s="11"/>
      <c r="H3" s="11"/>
      <c r="I3" s="11"/>
      <c r="J3" s="11"/>
      <c r="K3" s="11"/>
      <c r="L3" s="11"/>
      <c r="M3" s="11"/>
      <c r="N3" s="11"/>
      <c r="O3" s="12"/>
    </row>
    <row r="4" spans="1:39" ht="20" customHeight="1" thickBot="1" x14ac:dyDescent="0.25">
      <c r="A4" s="10"/>
      <c r="B4" s="11"/>
      <c r="C4" s="13" t="s">
        <v>173</v>
      </c>
      <c r="D4" s="13" t="s">
        <v>174</v>
      </c>
      <c r="E4" s="13" t="s">
        <v>175</v>
      </c>
      <c r="F4" s="13" t="s">
        <v>176</v>
      </c>
      <c r="G4" s="13" t="s">
        <v>177</v>
      </c>
      <c r="H4" s="13" t="s">
        <v>178</v>
      </c>
      <c r="I4" s="13" t="s">
        <v>179</v>
      </c>
      <c r="J4" s="13" t="s">
        <v>180</v>
      </c>
      <c r="K4" s="13" t="s">
        <v>181</v>
      </c>
      <c r="L4" s="13" t="s">
        <v>182</v>
      </c>
      <c r="M4" s="13" t="s">
        <v>183</v>
      </c>
      <c r="N4" s="13" t="s">
        <v>184</v>
      </c>
      <c r="O4" s="14">
        <v>2013</v>
      </c>
      <c r="P4" s="15">
        <v>2014</v>
      </c>
      <c r="Q4" s="15">
        <v>2015</v>
      </c>
      <c r="R4" s="15">
        <v>2016</v>
      </c>
    </row>
    <row r="5" spans="1:39" ht="20" customHeight="1" thickBot="1" x14ac:dyDescent="0.25">
      <c r="A5" s="10"/>
      <c r="B5" s="16" t="s">
        <v>138</v>
      </c>
      <c r="C5" s="111"/>
      <c r="D5" s="112"/>
      <c r="E5" s="112"/>
      <c r="F5" s="112"/>
      <c r="G5" s="112"/>
      <c r="H5" s="112"/>
      <c r="I5" s="112"/>
      <c r="J5" s="112"/>
      <c r="K5" s="112"/>
      <c r="L5" s="112"/>
      <c r="M5" s="112"/>
      <c r="N5" s="113"/>
      <c r="O5" s="17"/>
      <c r="P5" s="38">
        <f>O35</f>
        <v>0</v>
      </c>
      <c r="Q5" s="39">
        <f>O65</f>
        <v>0</v>
      </c>
      <c r="R5" s="39">
        <f>O95</f>
        <v>0</v>
      </c>
    </row>
    <row r="6" spans="1:39" ht="20" customHeight="1" thickBot="1" x14ac:dyDescent="0.25">
      <c r="A6" s="10"/>
      <c r="B6" s="16" t="s">
        <v>205</v>
      </c>
      <c r="C6" s="19"/>
      <c r="D6" s="19"/>
      <c r="E6" s="19"/>
      <c r="F6" s="19"/>
      <c r="G6" s="19"/>
      <c r="H6" s="19"/>
      <c r="I6" s="19"/>
      <c r="J6" s="19"/>
      <c r="K6" s="19"/>
      <c r="L6" s="19"/>
      <c r="M6" s="19"/>
      <c r="N6" s="19"/>
      <c r="O6" s="40">
        <f>SUM(C6:N6)</f>
        <v>0</v>
      </c>
      <c r="P6" s="38">
        <f>O36</f>
        <v>0</v>
      </c>
      <c r="Q6" s="39">
        <f>O66</f>
        <v>0</v>
      </c>
      <c r="R6" s="39">
        <f>O96</f>
        <v>0</v>
      </c>
    </row>
    <row r="7" spans="1:39" ht="20" customHeight="1" x14ac:dyDescent="0.2">
      <c r="A7" s="10"/>
      <c r="B7" s="11"/>
      <c r="C7" s="11"/>
      <c r="D7" s="11"/>
      <c r="E7" s="11"/>
      <c r="F7" s="11"/>
      <c r="G7" s="11"/>
      <c r="H7" s="11"/>
      <c r="I7" s="11"/>
      <c r="J7" s="11"/>
      <c r="K7" s="11"/>
      <c r="L7" s="11"/>
      <c r="M7" s="11"/>
      <c r="N7" s="11"/>
      <c r="O7" s="12"/>
      <c r="U7" s="103" t="s">
        <v>147</v>
      </c>
      <c r="V7" s="103"/>
      <c r="W7" s="103"/>
      <c r="X7" s="103"/>
      <c r="Y7" s="103"/>
      <c r="Z7" s="103"/>
      <c r="AA7" s="103"/>
    </row>
    <row r="8" spans="1:39" ht="20" customHeight="1" thickBot="1" x14ac:dyDescent="0.25">
      <c r="A8" s="20">
        <v>2013</v>
      </c>
      <c r="B8" s="95" t="s">
        <v>0</v>
      </c>
      <c r="C8" s="21"/>
      <c r="D8" s="21"/>
      <c r="E8" s="21"/>
      <c r="F8" s="21"/>
      <c r="G8" s="21"/>
      <c r="H8" s="21"/>
      <c r="I8" s="21"/>
      <c r="J8" s="21"/>
      <c r="K8" s="106" t="s">
        <v>17</v>
      </c>
      <c r="L8" s="106"/>
      <c r="M8" s="106"/>
      <c r="N8" s="106"/>
      <c r="O8" s="107"/>
      <c r="P8" s="22"/>
      <c r="Q8" s="22"/>
      <c r="R8" s="23"/>
      <c r="S8" s="8" t="s">
        <v>20</v>
      </c>
      <c r="U8" s="24" t="s">
        <v>1</v>
      </c>
      <c r="V8" s="25"/>
      <c r="W8" s="25"/>
      <c r="X8" s="25"/>
      <c r="AG8" s="7">
        <v>2013</v>
      </c>
    </row>
    <row r="9" spans="1:39" ht="20" customHeight="1" thickBot="1" x14ac:dyDescent="0.25">
      <c r="A9" s="10"/>
      <c r="B9" s="26"/>
      <c r="C9" s="13" t="s">
        <v>173</v>
      </c>
      <c r="D9" s="13" t="s">
        <v>174</v>
      </c>
      <c r="E9" s="13" t="s">
        <v>175</v>
      </c>
      <c r="F9" s="13" t="s">
        <v>176</v>
      </c>
      <c r="G9" s="13" t="s">
        <v>177</v>
      </c>
      <c r="H9" s="13" t="s">
        <v>178</v>
      </c>
      <c r="I9" s="13" t="s">
        <v>179</v>
      </c>
      <c r="J9" s="13" t="s">
        <v>180</v>
      </c>
      <c r="K9" s="13" t="s">
        <v>181</v>
      </c>
      <c r="L9" s="13" t="s">
        <v>182</v>
      </c>
      <c r="M9" s="13" t="s">
        <v>183</v>
      </c>
      <c r="N9" s="13" t="s">
        <v>184</v>
      </c>
      <c r="O9" s="14">
        <v>2013</v>
      </c>
      <c r="P9" s="15">
        <v>2014</v>
      </c>
      <c r="Q9" s="15">
        <v>2015</v>
      </c>
      <c r="R9" s="15">
        <v>2016</v>
      </c>
      <c r="S9" s="8"/>
      <c r="U9" s="15">
        <v>2013</v>
      </c>
      <c r="V9" s="15">
        <v>2014</v>
      </c>
      <c r="W9" s="15">
        <v>2015</v>
      </c>
      <c r="X9" s="15">
        <v>2016</v>
      </c>
      <c r="AB9" s="13" t="s">
        <v>173</v>
      </c>
      <c r="AC9" s="13" t="s">
        <v>174</v>
      </c>
      <c r="AD9" s="13" t="s">
        <v>175</v>
      </c>
      <c r="AE9" s="13" t="s">
        <v>176</v>
      </c>
      <c r="AF9" s="13" t="s">
        <v>177</v>
      </c>
      <c r="AG9" s="13" t="s">
        <v>178</v>
      </c>
      <c r="AH9" s="13" t="s">
        <v>179</v>
      </c>
      <c r="AI9" s="13" t="s">
        <v>180</v>
      </c>
      <c r="AJ9" s="13" t="s">
        <v>181</v>
      </c>
      <c r="AK9" s="13" t="s">
        <v>182</v>
      </c>
      <c r="AL9" s="13" t="s">
        <v>183</v>
      </c>
      <c r="AM9" s="13" t="s">
        <v>184</v>
      </c>
    </row>
    <row r="10" spans="1:39" ht="20" customHeight="1" thickBot="1" x14ac:dyDescent="0.25">
      <c r="A10" s="27" t="s">
        <v>15</v>
      </c>
      <c r="B10" s="11" t="s">
        <v>206</v>
      </c>
      <c r="C10" s="19"/>
      <c r="D10" s="19"/>
      <c r="E10" s="19"/>
      <c r="F10" s="19"/>
      <c r="G10" s="19"/>
      <c r="H10" s="19"/>
      <c r="I10" s="19"/>
      <c r="J10" s="19"/>
      <c r="K10" s="19"/>
      <c r="L10" s="19"/>
      <c r="M10" s="19"/>
      <c r="N10" s="19"/>
      <c r="O10" s="40">
        <f>SUM(C10:N10)</f>
        <v>0</v>
      </c>
      <c r="P10" s="38">
        <f>O40</f>
        <v>0</v>
      </c>
      <c r="Q10" s="39">
        <f>O70</f>
        <v>0</v>
      </c>
      <c r="R10" s="39">
        <f>O100</f>
        <v>0</v>
      </c>
      <c r="T10" s="7" t="s">
        <v>166</v>
      </c>
      <c r="U10" s="41" t="str">
        <f>IF(O11=0,"GOOD JOB!",O$10/O11)</f>
        <v>GOOD JOB!</v>
      </c>
      <c r="V10" s="41" t="str">
        <f t="shared" ref="V10:X12" si="0">IF(P11=0,"GOOD JOB!",P$10/P11)</f>
        <v>GOOD JOB!</v>
      </c>
      <c r="W10" s="41" t="str">
        <f t="shared" si="0"/>
        <v>GOOD JOB!</v>
      </c>
      <c r="X10" s="41" t="str">
        <f t="shared" si="0"/>
        <v>GOOD JOB!</v>
      </c>
      <c r="AA10" s="7" t="s">
        <v>227</v>
      </c>
      <c r="AB10" s="89">
        <f>IF(C11=0,0,C10/C11)</f>
        <v>0</v>
      </c>
      <c r="AC10" s="89">
        <f t="shared" ref="AC10:AM10" si="1">IF(D11=0,0,D10/D11)</f>
        <v>0</v>
      </c>
      <c r="AD10" s="89">
        <f t="shared" si="1"/>
        <v>0</v>
      </c>
      <c r="AE10" s="89">
        <f t="shared" si="1"/>
        <v>0</v>
      </c>
      <c r="AF10" s="89">
        <f t="shared" si="1"/>
        <v>0</v>
      </c>
      <c r="AG10" s="89">
        <f t="shared" si="1"/>
        <v>0</v>
      </c>
      <c r="AH10" s="89">
        <f t="shared" si="1"/>
        <v>0</v>
      </c>
      <c r="AI10" s="89">
        <f t="shared" si="1"/>
        <v>0</v>
      </c>
      <c r="AJ10" s="89">
        <f t="shared" si="1"/>
        <v>0</v>
      </c>
      <c r="AK10" s="89">
        <f t="shared" si="1"/>
        <v>0</v>
      </c>
      <c r="AL10" s="89">
        <f t="shared" si="1"/>
        <v>0</v>
      </c>
      <c r="AM10" s="89">
        <f t="shared" si="1"/>
        <v>0</v>
      </c>
    </row>
    <row r="11" spans="1:39" ht="20" customHeight="1" thickBot="1" x14ac:dyDescent="0.25">
      <c r="A11" s="96" t="s">
        <v>8</v>
      </c>
      <c r="B11" s="11" t="s">
        <v>202</v>
      </c>
      <c r="C11" s="19"/>
      <c r="D11" s="19"/>
      <c r="E11" s="19"/>
      <c r="F11" s="19"/>
      <c r="G11" s="19"/>
      <c r="H11" s="19"/>
      <c r="I11" s="19"/>
      <c r="J11" s="19"/>
      <c r="K11" s="19"/>
      <c r="L11" s="19"/>
      <c r="M11" s="19"/>
      <c r="N11" s="19"/>
      <c r="O11" s="40">
        <f>SUM(C11:N11)</f>
        <v>0</v>
      </c>
      <c r="P11" s="38">
        <f t="shared" ref="P11:P30" si="2">O41</f>
        <v>0</v>
      </c>
      <c r="Q11" s="39">
        <f t="shared" ref="Q11:Q30" si="3">O71</f>
        <v>0</v>
      </c>
      <c r="R11" s="39">
        <f t="shared" ref="R11:R30" si="4">O101</f>
        <v>0</v>
      </c>
      <c r="T11" s="7" t="s">
        <v>167</v>
      </c>
      <c r="U11" s="41" t="str">
        <f>IF(O12=0,"GOOD JOB!",O$10/O12)</f>
        <v>GOOD JOB!</v>
      </c>
      <c r="V11" s="41" t="str">
        <f t="shared" si="0"/>
        <v>GOOD JOB!</v>
      </c>
      <c r="W11" s="41" t="str">
        <f t="shared" si="0"/>
        <v>GOOD JOB!</v>
      </c>
      <c r="X11" s="41" t="str">
        <f t="shared" si="0"/>
        <v>GOOD JOB!</v>
      </c>
      <c r="AA11" s="7" t="s">
        <v>228</v>
      </c>
      <c r="AB11" s="89">
        <f>IF(C12=0,0,C10/C12)</f>
        <v>0</v>
      </c>
      <c r="AC11" s="89">
        <f t="shared" ref="AC11:AM11" si="5">IF(D12=0,0,D10/D12)</f>
        <v>0</v>
      </c>
      <c r="AD11" s="89">
        <f t="shared" si="5"/>
        <v>0</v>
      </c>
      <c r="AE11" s="89">
        <f t="shared" si="5"/>
        <v>0</v>
      </c>
      <c r="AF11" s="89">
        <f t="shared" si="5"/>
        <v>0</v>
      </c>
      <c r="AG11" s="89">
        <f t="shared" si="5"/>
        <v>0</v>
      </c>
      <c r="AH11" s="89">
        <f t="shared" si="5"/>
        <v>0</v>
      </c>
      <c r="AI11" s="89">
        <f t="shared" si="5"/>
        <v>0</v>
      </c>
      <c r="AJ11" s="89">
        <f t="shared" si="5"/>
        <v>0</v>
      </c>
      <c r="AK11" s="89">
        <f t="shared" si="5"/>
        <v>0</v>
      </c>
      <c r="AL11" s="89">
        <f t="shared" si="5"/>
        <v>0</v>
      </c>
      <c r="AM11" s="89">
        <f t="shared" si="5"/>
        <v>0</v>
      </c>
    </row>
    <row r="12" spans="1:39" ht="20" customHeight="1" thickBot="1" x14ac:dyDescent="0.25">
      <c r="A12" s="97"/>
      <c r="B12" s="11" t="s">
        <v>203</v>
      </c>
      <c r="C12" s="19"/>
      <c r="D12" s="19"/>
      <c r="E12" s="19"/>
      <c r="F12" s="19"/>
      <c r="G12" s="19"/>
      <c r="H12" s="19"/>
      <c r="I12" s="19"/>
      <c r="J12" s="19"/>
      <c r="K12" s="19"/>
      <c r="L12" s="19"/>
      <c r="M12" s="19"/>
      <c r="N12" s="19"/>
      <c r="O12" s="40">
        <f>SUM(C12:N12)</f>
        <v>0</v>
      </c>
      <c r="P12" s="38">
        <f t="shared" si="2"/>
        <v>0</v>
      </c>
      <c r="Q12" s="39">
        <f t="shared" si="3"/>
        <v>0</v>
      </c>
      <c r="R12" s="39">
        <f t="shared" si="4"/>
        <v>0</v>
      </c>
      <c r="T12" s="7" t="s">
        <v>168</v>
      </c>
      <c r="U12" s="41" t="str">
        <f>IF(O13=0,"GOOD JOB!",O$10/O13)</f>
        <v>GOOD JOB!</v>
      </c>
      <c r="V12" s="41" t="str">
        <f t="shared" si="0"/>
        <v>GOOD JOB!</v>
      </c>
      <c r="W12" s="41" t="str">
        <f t="shared" si="0"/>
        <v>GOOD JOB!</v>
      </c>
      <c r="X12" s="41" t="str">
        <f t="shared" si="0"/>
        <v>GOOD JOB!</v>
      </c>
      <c r="AA12" s="7" t="s">
        <v>229</v>
      </c>
      <c r="AB12" s="89">
        <f>IF(C13=0,0,C10/C13)</f>
        <v>0</v>
      </c>
      <c r="AC12" s="89">
        <f t="shared" ref="AC12:AM12" si="6">IF(D13=0,0,D10/D13)</f>
        <v>0</v>
      </c>
      <c r="AD12" s="89">
        <f t="shared" si="6"/>
        <v>0</v>
      </c>
      <c r="AE12" s="89">
        <f t="shared" si="6"/>
        <v>0</v>
      </c>
      <c r="AF12" s="89">
        <f t="shared" si="6"/>
        <v>0</v>
      </c>
      <c r="AG12" s="89">
        <f t="shared" si="6"/>
        <v>0</v>
      </c>
      <c r="AH12" s="89">
        <f t="shared" si="6"/>
        <v>0</v>
      </c>
      <c r="AI12" s="89">
        <f t="shared" si="6"/>
        <v>0</v>
      </c>
      <c r="AJ12" s="89">
        <f t="shared" si="6"/>
        <v>0</v>
      </c>
      <c r="AK12" s="89">
        <f t="shared" si="6"/>
        <v>0</v>
      </c>
      <c r="AL12" s="89">
        <f t="shared" si="6"/>
        <v>0</v>
      </c>
      <c r="AM12" s="89">
        <f t="shared" si="6"/>
        <v>0</v>
      </c>
    </row>
    <row r="13" spans="1:39" ht="20" customHeight="1" thickBot="1" x14ac:dyDescent="0.25">
      <c r="A13" s="98"/>
      <c r="B13" s="11" t="s">
        <v>16</v>
      </c>
      <c r="C13" s="19"/>
      <c r="D13" s="19"/>
      <c r="E13" s="19"/>
      <c r="F13" s="19"/>
      <c r="G13" s="19"/>
      <c r="H13" s="19"/>
      <c r="I13" s="19"/>
      <c r="J13" s="19"/>
      <c r="K13" s="19"/>
      <c r="L13" s="19"/>
      <c r="M13" s="19"/>
      <c r="N13" s="19"/>
      <c r="O13" s="40">
        <f>SUM(C13:N13)</f>
        <v>0</v>
      </c>
      <c r="P13" s="38">
        <f t="shared" si="2"/>
        <v>0</v>
      </c>
      <c r="Q13" s="39">
        <f t="shared" si="3"/>
        <v>0</v>
      </c>
      <c r="R13" s="39">
        <f t="shared" si="4"/>
        <v>0</v>
      </c>
      <c r="T13" s="7" t="s">
        <v>170</v>
      </c>
      <c r="U13" s="40">
        <f t="shared" ref="U13:X15" si="7">IF(O$5=0,0,O11*12/O$5)</f>
        <v>0</v>
      </c>
      <c r="V13" s="40">
        <f t="shared" si="7"/>
        <v>0</v>
      </c>
      <c r="W13" s="40">
        <f t="shared" si="7"/>
        <v>0</v>
      </c>
      <c r="X13" s="40">
        <f t="shared" si="7"/>
        <v>0</v>
      </c>
      <c r="AA13" s="7" t="s">
        <v>230</v>
      </c>
      <c r="AB13" s="89">
        <f>C11</f>
        <v>0</v>
      </c>
      <c r="AC13" s="89">
        <f t="shared" ref="AC13:AM13" si="8">D11</f>
        <v>0</v>
      </c>
      <c r="AD13" s="89">
        <f t="shared" si="8"/>
        <v>0</v>
      </c>
      <c r="AE13" s="89">
        <f t="shared" si="8"/>
        <v>0</v>
      </c>
      <c r="AF13" s="89">
        <f t="shared" si="8"/>
        <v>0</v>
      </c>
      <c r="AG13" s="89">
        <f t="shared" si="8"/>
        <v>0</v>
      </c>
      <c r="AH13" s="89">
        <f t="shared" si="8"/>
        <v>0</v>
      </c>
      <c r="AI13" s="89">
        <f t="shared" si="8"/>
        <v>0</v>
      </c>
      <c r="AJ13" s="89">
        <f t="shared" si="8"/>
        <v>0</v>
      </c>
      <c r="AK13" s="89">
        <f t="shared" si="8"/>
        <v>0</v>
      </c>
      <c r="AL13" s="89">
        <f t="shared" si="8"/>
        <v>0</v>
      </c>
      <c r="AM13" s="89">
        <f t="shared" si="8"/>
        <v>0</v>
      </c>
    </row>
    <row r="14" spans="1:39" ht="20" customHeight="1" thickBot="1" x14ac:dyDescent="0.25">
      <c r="A14" s="10"/>
      <c r="B14" s="95"/>
      <c r="C14" s="95"/>
      <c r="D14" s="95"/>
      <c r="E14" s="95"/>
      <c r="F14" s="95"/>
      <c r="G14" s="95"/>
      <c r="H14" s="95"/>
      <c r="I14" s="95"/>
      <c r="J14" s="95"/>
      <c r="K14" s="114" t="s">
        <v>18</v>
      </c>
      <c r="L14" s="114"/>
      <c r="M14" s="114"/>
      <c r="N14" s="114"/>
      <c r="O14" s="115"/>
      <c r="P14" s="28"/>
      <c r="Q14" s="29"/>
      <c r="R14" s="25"/>
      <c r="T14" s="7" t="s">
        <v>171</v>
      </c>
      <c r="U14" s="40">
        <f t="shared" si="7"/>
        <v>0</v>
      </c>
      <c r="V14" s="40">
        <f t="shared" si="7"/>
        <v>0</v>
      </c>
      <c r="W14" s="40">
        <f t="shared" si="7"/>
        <v>0</v>
      </c>
      <c r="X14" s="40">
        <f t="shared" si="7"/>
        <v>0</v>
      </c>
      <c r="AA14" s="7" t="s">
        <v>231</v>
      </c>
      <c r="AB14" s="89">
        <f t="shared" ref="AB14:AB15" si="9">C12</f>
        <v>0</v>
      </c>
      <c r="AC14" s="89">
        <f t="shared" ref="AC14:AC15" si="10">D12</f>
        <v>0</v>
      </c>
      <c r="AD14" s="89">
        <f t="shared" ref="AD14:AD15" si="11">E12</f>
        <v>0</v>
      </c>
      <c r="AE14" s="89">
        <f t="shared" ref="AE14:AE15" si="12">F12</f>
        <v>0</v>
      </c>
      <c r="AF14" s="89">
        <f t="shared" ref="AF14:AF15" si="13">G12</f>
        <v>0</v>
      </c>
      <c r="AG14" s="89">
        <f t="shared" ref="AG14:AG15" si="14">H12</f>
        <v>0</v>
      </c>
      <c r="AH14" s="89">
        <f t="shared" ref="AH14:AH15" si="15">I12</f>
        <v>0</v>
      </c>
      <c r="AI14" s="89">
        <f t="shared" ref="AI14:AI15" si="16">J12</f>
        <v>0</v>
      </c>
      <c r="AJ14" s="89">
        <f t="shared" ref="AJ14:AJ15" si="17">K12</f>
        <v>0</v>
      </c>
      <c r="AK14" s="89">
        <f t="shared" ref="AK14:AK15" si="18">L12</f>
        <v>0</v>
      </c>
      <c r="AL14" s="89">
        <f t="shared" ref="AL14:AL15" si="19">M12</f>
        <v>0</v>
      </c>
      <c r="AM14" s="89">
        <f t="shared" ref="AM14:AM15" si="20">N12</f>
        <v>0</v>
      </c>
    </row>
    <row r="15" spans="1:39" ht="20" customHeight="1" thickBot="1" x14ac:dyDescent="0.25">
      <c r="A15" s="96" t="s">
        <v>9</v>
      </c>
      <c r="B15" s="30" t="s">
        <v>12</v>
      </c>
      <c r="C15" s="17"/>
      <c r="D15" s="17"/>
      <c r="E15" s="17"/>
      <c r="F15" s="17"/>
      <c r="G15" s="17"/>
      <c r="H15" s="17"/>
      <c r="I15" s="17"/>
      <c r="J15" s="17"/>
      <c r="K15" s="17"/>
      <c r="L15" s="17"/>
      <c r="M15" s="17"/>
      <c r="N15" s="17"/>
      <c r="O15" s="40">
        <f t="shared" ref="O15:O20" si="21">IF(O$5=0,0,(C15*O$5+(D15-C15)*(O$5-1)+(E15-D15)*(O$5-2)+(F15-E15)*(O$5-3)+(G15-F15)*(O$5-4)+(H15-G15)*(O$5-5)+(I15-H15)*(O$5-6)+(J15-I15)*(O$5-7)+(K15-J15)*(O$5-8)+(L15-K15)*(O$5-9)+(M15-L15)*(O$5-10)+(N15-M15))/O$5)</f>
        <v>0</v>
      </c>
      <c r="P15" s="38">
        <f t="shared" si="2"/>
        <v>0</v>
      </c>
      <c r="Q15" s="39">
        <f t="shared" si="3"/>
        <v>0</v>
      </c>
      <c r="R15" s="39">
        <f t="shared" si="4"/>
        <v>0</v>
      </c>
      <c r="T15" s="7" t="s">
        <v>172</v>
      </c>
      <c r="U15" s="40">
        <f t="shared" si="7"/>
        <v>0</v>
      </c>
      <c r="V15" s="40">
        <f t="shared" si="7"/>
        <v>0</v>
      </c>
      <c r="W15" s="40">
        <f t="shared" si="7"/>
        <v>0</v>
      </c>
      <c r="X15" s="40">
        <f t="shared" si="7"/>
        <v>0</v>
      </c>
      <c r="AA15" s="7" t="s">
        <v>232</v>
      </c>
      <c r="AB15" s="89">
        <f t="shared" si="9"/>
        <v>0</v>
      </c>
      <c r="AC15" s="89">
        <f t="shared" si="10"/>
        <v>0</v>
      </c>
      <c r="AD15" s="89">
        <f t="shared" si="11"/>
        <v>0</v>
      </c>
      <c r="AE15" s="89">
        <f t="shared" si="12"/>
        <v>0</v>
      </c>
      <c r="AF15" s="89">
        <f t="shared" si="13"/>
        <v>0</v>
      </c>
      <c r="AG15" s="89">
        <f t="shared" si="14"/>
        <v>0</v>
      </c>
      <c r="AH15" s="89">
        <f t="shared" si="15"/>
        <v>0</v>
      </c>
      <c r="AI15" s="89">
        <f t="shared" si="16"/>
        <v>0</v>
      </c>
      <c r="AJ15" s="89">
        <f t="shared" si="17"/>
        <v>0</v>
      </c>
      <c r="AK15" s="89">
        <f t="shared" si="18"/>
        <v>0</v>
      </c>
      <c r="AL15" s="89">
        <f t="shared" si="19"/>
        <v>0</v>
      </c>
      <c r="AM15" s="89">
        <f t="shared" si="20"/>
        <v>0</v>
      </c>
    </row>
    <row r="16" spans="1:39" ht="20" customHeight="1" thickBot="1" x14ac:dyDescent="0.25">
      <c r="A16" s="97"/>
      <c r="B16" s="31" t="s">
        <v>10</v>
      </c>
      <c r="C16" s="17"/>
      <c r="D16" s="17"/>
      <c r="E16" s="17"/>
      <c r="F16" s="17"/>
      <c r="G16" s="17"/>
      <c r="H16" s="17"/>
      <c r="I16" s="17"/>
      <c r="J16" s="17"/>
      <c r="K16" s="17"/>
      <c r="L16" s="17"/>
      <c r="M16" s="17"/>
      <c r="N16" s="17"/>
      <c r="O16" s="40">
        <f t="shared" si="21"/>
        <v>0</v>
      </c>
      <c r="P16" s="38">
        <f t="shared" si="2"/>
        <v>0</v>
      </c>
      <c r="Q16" s="39">
        <f t="shared" si="3"/>
        <v>0</v>
      </c>
      <c r="R16" s="39">
        <f t="shared" si="4"/>
        <v>0</v>
      </c>
      <c r="T16" s="7" t="s">
        <v>169</v>
      </c>
      <c r="U16" s="40">
        <f>IF(O$5=0,0,SUM(O11:O13)*12/O$5)</f>
        <v>0</v>
      </c>
      <c r="V16" s="40">
        <f>IF(P$5=0,0,SUM(P11:P13)*12/P$5)</f>
        <v>0</v>
      </c>
      <c r="W16" s="40">
        <f>IF(Q$5=0,0,SUM(Q11:Q13)*12/Q$5)</f>
        <v>0</v>
      </c>
      <c r="X16" s="40">
        <f>IF(R$5=0,0,SUM(R11:R13)*12/R$5)</f>
        <v>0</v>
      </c>
      <c r="AA16" s="7" t="s">
        <v>233</v>
      </c>
      <c r="AB16" s="89">
        <f>SUM(AB13:AB15)</f>
        <v>0</v>
      </c>
      <c r="AC16" s="89">
        <f t="shared" ref="AC16:AM16" si="22">SUM(AC13:AC15)</f>
        <v>0</v>
      </c>
      <c r="AD16" s="89">
        <f t="shared" si="22"/>
        <v>0</v>
      </c>
      <c r="AE16" s="89">
        <f t="shared" si="22"/>
        <v>0</v>
      </c>
      <c r="AF16" s="89">
        <f t="shared" si="22"/>
        <v>0</v>
      </c>
      <c r="AG16" s="89">
        <f t="shared" si="22"/>
        <v>0</v>
      </c>
      <c r="AH16" s="89">
        <f t="shared" si="22"/>
        <v>0</v>
      </c>
      <c r="AI16" s="89">
        <f t="shared" si="22"/>
        <v>0</v>
      </c>
      <c r="AJ16" s="89">
        <f t="shared" si="22"/>
        <v>0</v>
      </c>
      <c r="AK16" s="89">
        <f t="shared" si="22"/>
        <v>0</v>
      </c>
      <c r="AL16" s="89">
        <f t="shared" si="22"/>
        <v>0</v>
      </c>
      <c r="AM16" s="89">
        <f t="shared" si="22"/>
        <v>0</v>
      </c>
    </row>
    <row r="17" spans="1:39" ht="20" customHeight="1" thickBot="1" x14ac:dyDescent="0.25">
      <c r="A17" s="98"/>
      <c r="B17" s="32" t="s">
        <v>11</v>
      </c>
      <c r="C17" s="17"/>
      <c r="D17" s="17"/>
      <c r="E17" s="17"/>
      <c r="F17" s="17"/>
      <c r="G17" s="17"/>
      <c r="H17" s="17"/>
      <c r="I17" s="17"/>
      <c r="J17" s="17"/>
      <c r="K17" s="17"/>
      <c r="L17" s="17"/>
      <c r="M17" s="17"/>
      <c r="N17" s="17"/>
      <c r="O17" s="40">
        <f t="shared" si="21"/>
        <v>0</v>
      </c>
      <c r="P17" s="38">
        <f t="shared" si="2"/>
        <v>0</v>
      </c>
      <c r="Q17" s="39">
        <f t="shared" si="3"/>
        <v>0</v>
      </c>
      <c r="R17" s="39">
        <f t="shared" si="4"/>
        <v>0</v>
      </c>
      <c r="U17" s="24" t="s">
        <v>7</v>
      </c>
      <c r="V17" s="25"/>
      <c r="W17" s="25"/>
      <c r="X17" s="25"/>
    </row>
    <row r="18" spans="1:39" ht="20" customHeight="1" thickBot="1" x14ac:dyDescent="0.25">
      <c r="A18" s="99" t="s">
        <v>224</v>
      </c>
      <c r="B18" s="30" t="s">
        <v>223</v>
      </c>
      <c r="C18" s="17"/>
      <c r="D18" s="17"/>
      <c r="E18" s="17"/>
      <c r="F18" s="17"/>
      <c r="G18" s="17"/>
      <c r="H18" s="17"/>
      <c r="I18" s="17"/>
      <c r="J18" s="17"/>
      <c r="K18" s="17"/>
      <c r="L18" s="17"/>
      <c r="M18" s="17"/>
      <c r="N18" s="17"/>
      <c r="O18" s="40">
        <f t="shared" si="21"/>
        <v>0</v>
      </c>
      <c r="P18" s="38">
        <f t="shared" si="2"/>
        <v>0</v>
      </c>
      <c r="Q18" s="39">
        <f t="shared" si="3"/>
        <v>0</v>
      </c>
      <c r="R18" s="39">
        <f t="shared" si="4"/>
        <v>0</v>
      </c>
      <c r="T18" s="7" t="s">
        <v>28</v>
      </c>
      <c r="U18" s="54">
        <f>IF(O29=0,0,O30/O29)</f>
        <v>0</v>
      </c>
      <c r="V18" s="54">
        <f>IF(P29=0,0,P30/P29)</f>
        <v>0</v>
      </c>
      <c r="W18" s="54">
        <f>IF(Q29=0,0,Q30/Q29)</f>
        <v>0</v>
      </c>
      <c r="X18" s="54">
        <f>IF(R29=0,0,R30/R29)</f>
        <v>0</v>
      </c>
    </row>
    <row r="19" spans="1:39" ht="20" customHeight="1" thickBot="1" x14ac:dyDescent="0.25">
      <c r="A19" s="100"/>
      <c r="B19" s="31" t="s">
        <v>225</v>
      </c>
      <c r="C19" s="17"/>
      <c r="D19" s="17"/>
      <c r="E19" s="17"/>
      <c r="F19" s="17"/>
      <c r="G19" s="17"/>
      <c r="H19" s="17"/>
      <c r="I19" s="17"/>
      <c r="J19" s="17"/>
      <c r="K19" s="17"/>
      <c r="L19" s="17"/>
      <c r="M19" s="17"/>
      <c r="N19" s="17"/>
      <c r="O19" s="40">
        <f t="shared" si="21"/>
        <v>0</v>
      </c>
      <c r="P19" s="38">
        <f t="shared" si="2"/>
        <v>0</v>
      </c>
      <c r="Q19" s="39">
        <f t="shared" si="3"/>
        <v>0</v>
      </c>
      <c r="R19" s="39">
        <f t="shared" si="4"/>
        <v>0</v>
      </c>
      <c r="T19" s="7" t="s">
        <v>29</v>
      </c>
      <c r="U19" s="54">
        <f t="shared" ref="U19:X21" si="23">IF(O15=0,0,O18/O15)</f>
        <v>0</v>
      </c>
      <c r="V19" s="54">
        <f t="shared" si="23"/>
        <v>0</v>
      </c>
      <c r="W19" s="54">
        <f t="shared" si="23"/>
        <v>0</v>
      </c>
      <c r="X19" s="54">
        <f t="shared" si="23"/>
        <v>0</v>
      </c>
      <c r="AA19" s="7" t="s">
        <v>29</v>
      </c>
      <c r="AB19" s="89">
        <f>IF(C15=0,0,C18/C15)</f>
        <v>0</v>
      </c>
      <c r="AC19" s="89">
        <f t="shared" ref="AC19:AM19" si="24">IF(D15=0,0,D18/D15)</f>
        <v>0</v>
      </c>
      <c r="AD19" s="89">
        <f t="shared" si="24"/>
        <v>0</v>
      </c>
      <c r="AE19" s="89">
        <f t="shared" si="24"/>
        <v>0</v>
      </c>
      <c r="AF19" s="89">
        <f t="shared" si="24"/>
        <v>0</v>
      </c>
      <c r="AG19" s="89">
        <f t="shared" si="24"/>
        <v>0</v>
      </c>
      <c r="AH19" s="89">
        <f t="shared" si="24"/>
        <v>0</v>
      </c>
      <c r="AI19" s="89">
        <f t="shared" si="24"/>
        <v>0</v>
      </c>
      <c r="AJ19" s="89">
        <f t="shared" si="24"/>
        <v>0</v>
      </c>
      <c r="AK19" s="89">
        <f t="shared" si="24"/>
        <v>0</v>
      </c>
      <c r="AL19" s="89">
        <f t="shared" si="24"/>
        <v>0</v>
      </c>
      <c r="AM19" s="89">
        <f t="shared" si="24"/>
        <v>0</v>
      </c>
    </row>
    <row r="20" spans="1:39" ht="20" customHeight="1" thickBot="1" x14ac:dyDescent="0.25">
      <c r="A20" s="101"/>
      <c r="B20" s="32" t="s">
        <v>226</v>
      </c>
      <c r="C20" s="17"/>
      <c r="D20" s="17"/>
      <c r="E20" s="17"/>
      <c r="F20" s="17"/>
      <c r="G20" s="17"/>
      <c r="H20" s="17"/>
      <c r="I20" s="17"/>
      <c r="J20" s="17"/>
      <c r="K20" s="17"/>
      <c r="L20" s="17"/>
      <c r="M20" s="17"/>
      <c r="N20" s="17"/>
      <c r="O20" s="40">
        <f t="shared" si="21"/>
        <v>0</v>
      </c>
      <c r="P20" s="38">
        <f t="shared" si="2"/>
        <v>0</v>
      </c>
      <c r="Q20" s="39">
        <f t="shared" si="3"/>
        <v>0</v>
      </c>
      <c r="R20" s="39">
        <f t="shared" si="4"/>
        <v>0</v>
      </c>
      <c r="T20" s="7" t="s">
        <v>30</v>
      </c>
      <c r="U20" s="54">
        <f t="shared" si="23"/>
        <v>0</v>
      </c>
      <c r="V20" s="54">
        <f t="shared" si="23"/>
        <v>0</v>
      </c>
      <c r="W20" s="54">
        <f t="shared" si="23"/>
        <v>0</v>
      </c>
      <c r="X20" s="54">
        <f t="shared" si="23"/>
        <v>0</v>
      </c>
      <c r="AA20" s="7" t="s">
        <v>30</v>
      </c>
      <c r="AB20" s="89">
        <f>IF(C16=0,0,C19/C16)</f>
        <v>0</v>
      </c>
      <c r="AC20" s="89">
        <f t="shared" ref="AC20:AM20" si="25">IF(D16=0,0,D19/D16)</f>
        <v>0</v>
      </c>
      <c r="AD20" s="89">
        <f t="shared" si="25"/>
        <v>0</v>
      </c>
      <c r="AE20" s="89">
        <f t="shared" si="25"/>
        <v>0</v>
      </c>
      <c r="AF20" s="89">
        <f t="shared" si="25"/>
        <v>0</v>
      </c>
      <c r="AG20" s="89">
        <f t="shared" si="25"/>
        <v>0</v>
      </c>
      <c r="AH20" s="89">
        <f t="shared" si="25"/>
        <v>0</v>
      </c>
      <c r="AI20" s="89">
        <f t="shared" si="25"/>
        <v>0</v>
      </c>
      <c r="AJ20" s="89">
        <f t="shared" si="25"/>
        <v>0</v>
      </c>
      <c r="AK20" s="89">
        <f t="shared" si="25"/>
        <v>0</v>
      </c>
      <c r="AL20" s="89">
        <f t="shared" si="25"/>
        <v>0</v>
      </c>
      <c r="AM20" s="89">
        <f t="shared" si="25"/>
        <v>0</v>
      </c>
    </row>
    <row r="21" spans="1:39" ht="20" customHeight="1" thickBot="1" x14ac:dyDescent="0.25">
      <c r="A21" s="96" t="s">
        <v>151</v>
      </c>
      <c r="B21" s="33" t="s">
        <v>148</v>
      </c>
      <c r="C21" s="17"/>
      <c r="D21" s="17"/>
      <c r="E21" s="17"/>
      <c r="F21" s="17"/>
      <c r="G21" s="17"/>
      <c r="H21" s="17"/>
      <c r="I21" s="17"/>
      <c r="J21" s="17"/>
      <c r="K21" s="17"/>
      <c r="L21" s="17"/>
      <c r="M21" s="17"/>
      <c r="N21" s="17"/>
      <c r="O21" s="40">
        <f>SUM(C21:N21)</f>
        <v>0</v>
      </c>
      <c r="P21" s="38">
        <f t="shared" si="2"/>
        <v>0</v>
      </c>
      <c r="Q21" s="39">
        <f t="shared" si="3"/>
        <v>0</v>
      </c>
      <c r="R21" s="39">
        <f t="shared" si="4"/>
        <v>0</v>
      </c>
      <c r="T21" s="7" t="s">
        <v>31</v>
      </c>
      <c r="U21" s="54">
        <f t="shared" si="23"/>
        <v>0</v>
      </c>
      <c r="V21" s="54">
        <f t="shared" si="23"/>
        <v>0</v>
      </c>
      <c r="W21" s="54">
        <f t="shared" si="23"/>
        <v>0</v>
      </c>
      <c r="X21" s="54">
        <f t="shared" si="23"/>
        <v>0</v>
      </c>
      <c r="AA21" s="7" t="s">
        <v>31</v>
      </c>
      <c r="AB21" s="89">
        <f>IF(C17=0,0,C20/C17)</f>
        <v>0</v>
      </c>
      <c r="AC21" s="89">
        <f t="shared" ref="AC21:AM21" si="26">IF(D17=0,0,D20/D17)</f>
        <v>0</v>
      </c>
      <c r="AD21" s="89">
        <f t="shared" si="26"/>
        <v>0</v>
      </c>
      <c r="AE21" s="89">
        <f t="shared" si="26"/>
        <v>0</v>
      </c>
      <c r="AF21" s="89">
        <f t="shared" si="26"/>
        <v>0</v>
      </c>
      <c r="AG21" s="89">
        <f t="shared" si="26"/>
        <v>0</v>
      </c>
      <c r="AH21" s="89">
        <f t="shared" si="26"/>
        <v>0</v>
      </c>
      <c r="AI21" s="89">
        <f t="shared" si="26"/>
        <v>0</v>
      </c>
      <c r="AJ21" s="89">
        <f t="shared" si="26"/>
        <v>0</v>
      </c>
      <c r="AK21" s="89">
        <f t="shared" si="26"/>
        <v>0</v>
      </c>
      <c r="AL21" s="89">
        <f t="shared" si="26"/>
        <v>0</v>
      </c>
      <c r="AM21" s="89">
        <f t="shared" si="26"/>
        <v>0</v>
      </c>
    </row>
    <row r="22" spans="1:39" ht="20" customHeight="1" thickBot="1" x14ac:dyDescent="0.25">
      <c r="A22" s="97"/>
      <c r="B22" s="34" t="s">
        <v>149</v>
      </c>
      <c r="C22" s="17"/>
      <c r="D22" s="17"/>
      <c r="E22" s="17"/>
      <c r="F22" s="17"/>
      <c r="G22" s="17"/>
      <c r="H22" s="17"/>
      <c r="I22" s="17"/>
      <c r="J22" s="17"/>
      <c r="K22" s="17"/>
      <c r="L22" s="17"/>
      <c r="M22" s="17"/>
      <c r="N22" s="17"/>
      <c r="O22" s="40">
        <f>SUM(C22:N22)</f>
        <v>0</v>
      </c>
      <c r="P22" s="38">
        <f t="shared" si="2"/>
        <v>0</v>
      </c>
      <c r="Q22" s="39">
        <f t="shared" si="3"/>
        <v>0</v>
      </c>
      <c r="R22" s="39">
        <f t="shared" si="4"/>
        <v>0</v>
      </c>
      <c r="T22" s="7" t="s">
        <v>217</v>
      </c>
      <c r="U22" s="53">
        <f t="shared" ref="U22:X24" si="27">IF(O15=0,0,O21/O15)</f>
        <v>0</v>
      </c>
      <c r="V22" s="53">
        <f t="shared" si="27"/>
        <v>0</v>
      </c>
      <c r="W22" s="53">
        <f t="shared" si="27"/>
        <v>0</v>
      </c>
      <c r="X22" s="53">
        <f t="shared" si="27"/>
        <v>0</v>
      </c>
      <c r="AA22" s="7" t="s">
        <v>234</v>
      </c>
      <c r="AB22" s="89">
        <f>C21</f>
        <v>0</v>
      </c>
      <c r="AC22" s="89">
        <f t="shared" ref="AC22:AL22" si="28">D21</f>
        <v>0</v>
      </c>
      <c r="AD22" s="89">
        <f t="shared" si="28"/>
        <v>0</v>
      </c>
      <c r="AE22" s="89">
        <f t="shared" si="28"/>
        <v>0</v>
      </c>
      <c r="AF22" s="89">
        <f t="shared" si="28"/>
        <v>0</v>
      </c>
      <c r="AG22" s="89">
        <f t="shared" si="28"/>
        <v>0</v>
      </c>
      <c r="AH22" s="89">
        <f t="shared" si="28"/>
        <v>0</v>
      </c>
      <c r="AI22" s="89">
        <f t="shared" si="28"/>
        <v>0</v>
      </c>
      <c r="AJ22" s="89">
        <f t="shared" si="28"/>
        <v>0</v>
      </c>
      <c r="AK22" s="89">
        <f t="shared" si="28"/>
        <v>0</v>
      </c>
      <c r="AL22" s="89">
        <f t="shared" si="28"/>
        <v>0</v>
      </c>
      <c r="AM22" s="89">
        <f t="shared" ref="AM22" si="29">IF(N15=0,0,N21/N15)</f>
        <v>0</v>
      </c>
    </row>
    <row r="23" spans="1:39" ht="20" customHeight="1" thickBot="1" x14ac:dyDescent="0.25">
      <c r="A23" s="98"/>
      <c r="B23" s="35" t="s">
        <v>150</v>
      </c>
      <c r="C23" s="17"/>
      <c r="D23" s="17"/>
      <c r="E23" s="17"/>
      <c r="F23" s="17"/>
      <c r="G23" s="17"/>
      <c r="H23" s="17"/>
      <c r="I23" s="17"/>
      <c r="J23" s="17"/>
      <c r="K23" s="17"/>
      <c r="L23" s="17"/>
      <c r="M23" s="17"/>
      <c r="N23" s="17"/>
      <c r="O23" s="40">
        <f>SUM(C23:N23)</f>
        <v>0</v>
      </c>
      <c r="P23" s="38">
        <f t="shared" si="2"/>
        <v>0</v>
      </c>
      <c r="Q23" s="39">
        <f t="shared" si="3"/>
        <v>0</v>
      </c>
      <c r="R23" s="39">
        <f t="shared" si="4"/>
        <v>0</v>
      </c>
      <c r="T23" s="7" t="s">
        <v>218</v>
      </c>
      <c r="U23" s="53">
        <f t="shared" si="27"/>
        <v>0</v>
      </c>
      <c r="V23" s="53">
        <f t="shared" si="27"/>
        <v>0</v>
      </c>
      <c r="W23" s="53">
        <f t="shared" si="27"/>
        <v>0</v>
      </c>
      <c r="X23" s="53">
        <f t="shared" si="27"/>
        <v>0</v>
      </c>
      <c r="AA23" s="7" t="s">
        <v>235</v>
      </c>
      <c r="AB23" s="89">
        <f t="shared" ref="AB23:AB24" si="30">C22</f>
        <v>0</v>
      </c>
      <c r="AC23" s="89">
        <f t="shared" ref="AC23:AC24" si="31">D22</f>
        <v>0</v>
      </c>
      <c r="AD23" s="89">
        <f t="shared" ref="AD23:AD24" si="32">E22</f>
        <v>0</v>
      </c>
      <c r="AE23" s="89">
        <f t="shared" ref="AE23:AE24" si="33">F22</f>
        <v>0</v>
      </c>
      <c r="AF23" s="89">
        <f t="shared" ref="AF23:AF24" si="34">G22</f>
        <v>0</v>
      </c>
      <c r="AG23" s="89">
        <f t="shared" ref="AG23:AG24" si="35">H22</f>
        <v>0</v>
      </c>
      <c r="AH23" s="89">
        <f t="shared" ref="AH23:AH24" si="36">I22</f>
        <v>0</v>
      </c>
      <c r="AI23" s="89">
        <f t="shared" ref="AI23:AI24" si="37">J22</f>
        <v>0</v>
      </c>
      <c r="AJ23" s="89">
        <f t="shared" ref="AJ23:AJ24" si="38">K22</f>
        <v>0</v>
      </c>
      <c r="AK23" s="89">
        <f t="shared" ref="AK23:AK24" si="39">L22</f>
        <v>0</v>
      </c>
      <c r="AL23" s="89">
        <f t="shared" ref="AL23:AL24" si="40">M22</f>
        <v>0</v>
      </c>
      <c r="AM23" s="89">
        <f t="shared" ref="AM23" si="41">IF(N16=0,0,N22/N16)</f>
        <v>0</v>
      </c>
    </row>
    <row r="24" spans="1:39" ht="20" customHeight="1" thickBot="1" x14ac:dyDescent="0.25">
      <c r="A24" s="96" t="s">
        <v>14</v>
      </c>
      <c r="B24" s="30" t="s">
        <v>207</v>
      </c>
      <c r="C24" s="17"/>
      <c r="D24" s="17"/>
      <c r="E24" s="17"/>
      <c r="F24" s="17"/>
      <c r="G24" s="17"/>
      <c r="H24" s="17"/>
      <c r="I24" s="17"/>
      <c r="J24" s="17"/>
      <c r="K24" s="17"/>
      <c r="L24" s="17"/>
      <c r="M24" s="17"/>
      <c r="N24" s="17"/>
      <c r="O24" s="40">
        <f>SUM(C24:N24)</f>
        <v>0</v>
      </c>
      <c r="P24" s="38">
        <f t="shared" si="2"/>
        <v>0</v>
      </c>
      <c r="Q24" s="39">
        <f t="shared" si="3"/>
        <v>0</v>
      </c>
      <c r="R24" s="39">
        <f t="shared" si="4"/>
        <v>0</v>
      </c>
      <c r="T24" s="7" t="s">
        <v>219</v>
      </c>
      <c r="U24" s="53">
        <f t="shared" si="27"/>
        <v>0</v>
      </c>
      <c r="V24" s="53">
        <f t="shared" si="27"/>
        <v>0</v>
      </c>
      <c r="W24" s="53">
        <f t="shared" si="27"/>
        <v>0</v>
      </c>
      <c r="X24" s="53">
        <f t="shared" si="27"/>
        <v>0</v>
      </c>
      <c r="AA24" s="7" t="s">
        <v>236</v>
      </c>
      <c r="AB24" s="89">
        <f t="shared" si="30"/>
        <v>0</v>
      </c>
      <c r="AC24" s="89">
        <f t="shared" si="31"/>
        <v>0</v>
      </c>
      <c r="AD24" s="89">
        <f t="shared" si="32"/>
        <v>0</v>
      </c>
      <c r="AE24" s="89">
        <f t="shared" si="33"/>
        <v>0</v>
      </c>
      <c r="AF24" s="89">
        <f t="shared" si="34"/>
        <v>0</v>
      </c>
      <c r="AG24" s="89">
        <f t="shared" si="35"/>
        <v>0</v>
      </c>
      <c r="AH24" s="89">
        <f t="shared" si="36"/>
        <v>0</v>
      </c>
      <c r="AI24" s="89">
        <f t="shared" si="37"/>
        <v>0</v>
      </c>
      <c r="AJ24" s="89">
        <f t="shared" si="38"/>
        <v>0</v>
      </c>
      <c r="AK24" s="89">
        <f t="shared" si="39"/>
        <v>0</v>
      </c>
      <c r="AL24" s="89">
        <f t="shared" si="40"/>
        <v>0</v>
      </c>
      <c r="AM24" s="89">
        <f t="shared" ref="AM24" si="42">IF(N17=0,0,N23/N17)</f>
        <v>0</v>
      </c>
    </row>
    <row r="25" spans="1:39" ht="20" customHeight="1" thickBot="1" x14ac:dyDescent="0.25">
      <c r="A25" s="97"/>
      <c r="B25" s="31" t="s">
        <v>247</v>
      </c>
      <c r="C25" s="17"/>
      <c r="D25" s="17"/>
      <c r="E25" s="17"/>
      <c r="F25" s="17"/>
      <c r="G25" s="17"/>
      <c r="H25" s="17"/>
      <c r="I25" s="17"/>
      <c r="J25" s="17"/>
      <c r="K25" s="17"/>
      <c r="L25" s="17"/>
      <c r="M25" s="17"/>
      <c r="N25" s="17"/>
      <c r="O25" s="40">
        <f>IF(SUM(C15:N15)=0,0,(C25*C$15+D25*D$15+E25*E$15+F25*F$15+G25*G$15+H25*H$15+I25*I$15+J25*J$15+K25*K$15+L25*L$15+M25*M$15+N25*N$15)/SUM(C$15:N$15))</f>
        <v>0</v>
      </c>
      <c r="P25" s="38">
        <f t="shared" si="2"/>
        <v>0</v>
      </c>
      <c r="Q25" s="39">
        <f t="shared" si="3"/>
        <v>0</v>
      </c>
      <c r="R25" s="39">
        <f t="shared" si="4"/>
        <v>0</v>
      </c>
      <c r="T25" s="7" t="s">
        <v>32</v>
      </c>
      <c r="U25" s="41">
        <f t="shared" ref="U25:X26" si="43">O26</f>
        <v>0</v>
      </c>
      <c r="V25" s="41">
        <f t="shared" si="43"/>
        <v>0</v>
      </c>
      <c r="W25" s="41">
        <f t="shared" si="43"/>
        <v>0</v>
      </c>
      <c r="X25" s="41">
        <f t="shared" si="43"/>
        <v>0</v>
      </c>
      <c r="AA25" s="7" t="s">
        <v>32</v>
      </c>
      <c r="AB25" s="89">
        <f>C26</f>
        <v>0</v>
      </c>
      <c r="AC25" s="89">
        <f t="shared" ref="AC25:AM26" si="44">D26</f>
        <v>0</v>
      </c>
      <c r="AD25" s="89">
        <f t="shared" si="44"/>
        <v>0</v>
      </c>
      <c r="AE25" s="89">
        <f t="shared" si="44"/>
        <v>0</v>
      </c>
      <c r="AF25" s="89">
        <f t="shared" si="44"/>
        <v>0</v>
      </c>
      <c r="AG25" s="89">
        <f t="shared" si="44"/>
        <v>0</v>
      </c>
      <c r="AH25" s="89">
        <f t="shared" si="44"/>
        <v>0</v>
      </c>
      <c r="AI25" s="89">
        <f t="shared" si="44"/>
        <v>0</v>
      </c>
      <c r="AJ25" s="89">
        <f t="shared" si="44"/>
        <v>0</v>
      </c>
      <c r="AK25" s="89">
        <f t="shared" si="44"/>
        <v>0</v>
      </c>
      <c r="AL25" s="89">
        <f t="shared" si="44"/>
        <v>0</v>
      </c>
      <c r="AM25" s="89">
        <f t="shared" si="44"/>
        <v>0</v>
      </c>
    </row>
    <row r="26" spans="1:39" ht="20" customHeight="1" thickBot="1" x14ac:dyDescent="0.25">
      <c r="A26" s="97"/>
      <c r="B26" s="31" t="s">
        <v>2</v>
      </c>
      <c r="C26" s="17"/>
      <c r="D26" s="17"/>
      <c r="E26" s="17"/>
      <c r="F26" s="17"/>
      <c r="G26" s="17"/>
      <c r="H26" s="17"/>
      <c r="I26" s="17"/>
      <c r="J26" s="17"/>
      <c r="K26" s="17"/>
      <c r="L26" s="17"/>
      <c r="M26" s="17"/>
      <c r="N26" s="17"/>
      <c r="O26" s="40">
        <f>IF(SUM(C16:N16)=0,0,(C26*C$15+D26*D$15+E26*E$15+F26*F$15+G26*G$15+H26*H$15+I26*I$15+J26*J$15+K26*K$15+L26*L$15+M26*M$15+N26*N$15)/SUM(C$15:N$15))</f>
        <v>0</v>
      </c>
      <c r="P26" s="38">
        <f t="shared" si="2"/>
        <v>0</v>
      </c>
      <c r="Q26" s="39">
        <f t="shared" si="3"/>
        <v>0</v>
      </c>
      <c r="R26" s="39">
        <f t="shared" si="4"/>
        <v>0</v>
      </c>
      <c r="T26" s="7" t="s">
        <v>33</v>
      </c>
      <c r="U26" s="41">
        <f t="shared" si="43"/>
        <v>0</v>
      </c>
      <c r="V26" s="41">
        <f t="shared" si="43"/>
        <v>0</v>
      </c>
      <c r="W26" s="41">
        <f t="shared" si="43"/>
        <v>0</v>
      </c>
      <c r="X26" s="41">
        <f t="shared" si="43"/>
        <v>0</v>
      </c>
      <c r="AA26" s="7" t="s">
        <v>33</v>
      </c>
      <c r="AB26" s="89">
        <f>C27</f>
        <v>0</v>
      </c>
      <c r="AC26" s="89">
        <f t="shared" si="44"/>
        <v>0</v>
      </c>
      <c r="AD26" s="89">
        <f t="shared" si="44"/>
        <v>0</v>
      </c>
      <c r="AE26" s="89">
        <f t="shared" si="44"/>
        <v>0</v>
      </c>
      <c r="AF26" s="89">
        <f t="shared" si="44"/>
        <v>0</v>
      </c>
      <c r="AG26" s="89">
        <f t="shared" si="44"/>
        <v>0</v>
      </c>
      <c r="AH26" s="89">
        <f t="shared" si="44"/>
        <v>0</v>
      </c>
      <c r="AI26" s="89">
        <f t="shared" si="44"/>
        <v>0</v>
      </c>
      <c r="AJ26" s="89">
        <f t="shared" si="44"/>
        <v>0</v>
      </c>
      <c r="AK26" s="89">
        <f t="shared" si="44"/>
        <v>0</v>
      </c>
      <c r="AL26" s="89">
        <f t="shared" si="44"/>
        <v>0</v>
      </c>
      <c r="AM26" s="89">
        <f t="shared" si="44"/>
        <v>0</v>
      </c>
    </row>
    <row r="27" spans="1:39" ht="20" customHeight="1" thickBot="1" x14ac:dyDescent="0.25">
      <c r="A27" s="97"/>
      <c r="B27" s="31" t="s">
        <v>3</v>
      </c>
      <c r="C27" s="17"/>
      <c r="D27" s="17"/>
      <c r="E27" s="17"/>
      <c r="F27" s="17"/>
      <c r="G27" s="17"/>
      <c r="H27" s="17"/>
      <c r="I27" s="17"/>
      <c r="J27" s="17"/>
      <c r="K27" s="17"/>
      <c r="L27" s="17"/>
      <c r="M27" s="17"/>
      <c r="N27" s="17"/>
      <c r="O27" s="40">
        <f>IF(SUM(C17:N17)=0,0,(C27*C$15+D27*D$15+E27*E$15+F27*F$15+G27*G$15+H27*H$15+I27*I$15+J27*J$15+K27*K$15+L27*L$15+M27*M$15+N27*N$15)/SUM(C$15:N$15))</f>
        <v>0</v>
      </c>
      <c r="P27" s="38">
        <f t="shared" si="2"/>
        <v>0</v>
      </c>
      <c r="Q27" s="39">
        <f t="shared" si="3"/>
        <v>0</v>
      </c>
      <c r="R27" s="39">
        <f t="shared" si="4"/>
        <v>0</v>
      </c>
      <c r="T27" s="7" t="s">
        <v>34</v>
      </c>
      <c r="U27" s="41">
        <f>IF(O10*O15*O6=0,0,O10/O15/O6)</f>
        <v>0</v>
      </c>
      <c r="V27" s="41">
        <f>IF(P10*P15*P6=0,0,P10/P15/P6)</f>
        <v>0</v>
      </c>
      <c r="W27" s="41">
        <f>IF(Q10*Q15*Q6=0,0,Q10/Q15/Q6)</f>
        <v>0</v>
      </c>
      <c r="X27" s="41">
        <f>IF(R10*R15*R6=0,0,R10/R15/R6)</f>
        <v>0</v>
      </c>
      <c r="AA27" s="7" t="s">
        <v>34</v>
      </c>
      <c r="AB27" s="89">
        <f>IF(C10*C15*C6=0,0,C10/C15/C6)</f>
        <v>0</v>
      </c>
      <c r="AC27" s="89">
        <f t="shared" ref="AC27:AM27" si="45">IF(D10*D15*D6=0,0,D10/D15/D6)</f>
        <v>0</v>
      </c>
      <c r="AD27" s="89">
        <f t="shared" si="45"/>
        <v>0</v>
      </c>
      <c r="AE27" s="89">
        <f t="shared" si="45"/>
        <v>0</v>
      </c>
      <c r="AF27" s="89">
        <f t="shared" si="45"/>
        <v>0</v>
      </c>
      <c r="AG27" s="89">
        <f t="shared" si="45"/>
        <v>0</v>
      </c>
      <c r="AH27" s="89">
        <f t="shared" si="45"/>
        <v>0</v>
      </c>
      <c r="AI27" s="89">
        <f t="shared" si="45"/>
        <v>0</v>
      </c>
      <c r="AJ27" s="89">
        <f t="shared" si="45"/>
        <v>0</v>
      </c>
      <c r="AK27" s="89">
        <f t="shared" si="45"/>
        <v>0</v>
      </c>
      <c r="AL27" s="89">
        <f t="shared" si="45"/>
        <v>0</v>
      </c>
      <c r="AM27" s="89">
        <f t="shared" si="45"/>
        <v>0</v>
      </c>
    </row>
    <row r="28" spans="1:39" ht="20" customHeight="1" thickBot="1" x14ac:dyDescent="0.25">
      <c r="A28" s="98"/>
      <c r="B28" s="32" t="s">
        <v>4</v>
      </c>
      <c r="C28" s="108"/>
      <c r="D28" s="109"/>
      <c r="E28" s="109"/>
      <c r="F28" s="109"/>
      <c r="G28" s="109"/>
      <c r="H28" s="109"/>
      <c r="I28" s="109"/>
      <c r="J28" s="109"/>
      <c r="K28" s="109"/>
      <c r="L28" s="109"/>
      <c r="M28" s="109"/>
      <c r="N28" s="110"/>
      <c r="O28" s="36"/>
      <c r="P28" s="38">
        <f t="shared" si="2"/>
        <v>0</v>
      </c>
      <c r="Q28" s="39">
        <f t="shared" si="3"/>
        <v>0</v>
      </c>
      <c r="R28" s="39">
        <f t="shared" si="4"/>
        <v>0</v>
      </c>
      <c r="T28" s="7" t="s">
        <v>249</v>
      </c>
      <c r="U28" s="41" t="str">
        <f>IF(O25=0,"GOOD JOB!",O$10/O25)</f>
        <v>GOOD JOB!</v>
      </c>
      <c r="V28" s="41" t="str">
        <f t="shared" ref="V28:X28" si="46">IF(P25=0,"GOOD JOB!",P$10/P25)</f>
        <v>GOOD JOB!</v>
      </c>
      <c r="W28" s="41" t="str">
        <f t="shared" si="46"/>
        <v>GOOD JOB!</v>
      </c>
      <c r="X28" s="41" t="str">
        <f t="shared" si="46"/>
        <v>GOOD JOB!</v>
      </c>
      <c r="AA28" s="7" t="s">
        <v>248</v>
      </c>
      <c r="AB28" s="89">
        <f>IF(C25=0,0,C10/C25)</f>
        <v>0</v>
      </c>
      <c r="AC28" s="89">
        <f t="shared" ref="AC28:AM28" si="47">IF(D25=0,0,D10/D25)</f>
        <v>0</v>
      </c>
      <c r="AD28" s="89">
        <f t="shared" si="47"/>
        <v>0</v>
      </c>
      <c r="AE28" s="89">
        <f t="shared" si="47"/>
        <v>0</v>
      </c>
      <c r="AF28" s="89">
        <f t="shared" si="47"/>
        <v>0</v>
      </c>
      <c r="AG28" s="89">
        <f t="shared" si="47"/>
        <v>0</v>
      </c>
      <c r="AH28" s="89">
        <f t="shared" si="47"/>
        <v>0</v>
      </c>
      <c r="AI28" s="89">
        <f t="shared" si="47"/>
        <v>0</v>
      </c>
      <c r="AJ28" s="89">
        <f t="shared" si="47"/>
        <v>0</v>
      </c>
      <c r="AK28" s="89">
        <f t="shared" si="47"/>
        <v>0</v>
      </c>
      <c r="AL28" s="89">
        <f t="shared" si="47"/>
        <v>0</v>
      </c>
      <c r="AM28" s="89">
        <f t="shared" si="47"/>
        <v>0</v>
      </c>
    </row>
    <row r="29" spans="1:39" ht="20" customHeight="1" thickBot="1" x14ac:dyDescent="0.25">
      <c r="A29" s="104" t="s">
        <v>13</v>
      </c>
      <c r="B29" s="30" t="s">
        <v>5</v>
      </c>
      <c r="C29" s="108"/>
      <c r="D29" s="109"/>
      <c r="E29" s="109"/>
      <c r="F29" s="109"/>
      <c r="G29" s="109"/>
      <c r="H29" s="109"/>
      <c r="I29" s="109"/>
      <c r="J29" s="109"/>
      <c r="K29" s="109"/>
      <c r="L29" s="109"/>
      <c r="M29" s="109"/>
      <c r="N29" s="110"/>
      <c r="O29" s="17"/>
      <c r="P29" s="38">
        <f t="shared" si="2"/>
        <v>0</v>
      </c>
      <c r="Q29" s="39">
        <f t="shared" si="3"/>
        <v>0</v>
      </c>
      <c r="R29" s="39">
        <f t="shared" si="4"/>
        <v>0</v>
      </c>
      <c r="T29" s="7" t="s">
        <v>139</v>
      </c>
      <c r="U29" s="41">
        <f>IF(O5=0,0,(O24/O15)*12/O5)</f>
        <v>0</v>
      </c>
      <c r="V29" s="41">
        <f>IF(P5=0,0,(P24/P15)*12/P5)</f>
        <v>0</v>
      </c>
      <c r="W29" s="41">
        <f>IF(Q5=0,0,(Q24/Q15)*12/Q5)</f>
        <v>0</v>
      </c>
      <c r="X29" s="41">
        <f>IF(R5=0,0,(R24/R15)*12/R5)</f>
        <v>0</v>
      </c>
      <c r="AA29" s="7" t="s">
        <v>237</v>
      </c>
      <c r="AB29" s="89">
        <f>IF(C15=0,0,C24/C15)</f>
        <v>0</v>
      </c>
      <c r="AC29" s="89">
        <f t="shared" ref="AC29:AM29" si="48">IF(D15=0,0,D24/D15)</f>
        <v>0</v>
      </c>
      <c r="AD29" s="89">
        <f t="shared" si="48"/>
        <v>0</v>
      </c>
      <c r="AE29" s="89">
        <f t="shared" si="48"/>
        <v>0</v>
      </c>
      <c r="AF29" s="89">
        <f t="shared" si="48"/>
        <v>0</v>
      </c>
      <c r="AG29" s="89">
        <f t="shared" si="48"/>
        <v>0</v>
      </c>
      <c r="AH29" s="89">
        <f t="shared" si="48"/>
        <v>0</v>
      </c>
      <c r="AI29" s="89">
        <f t="shared" si="48"/>
        <v>0</v>
      </c>
      <c r="AJ29" s="89">
        <f t="shared" si="48"/>
        <v>0</v>
      </c>
      <c r="AK29" s="89">
        <f t="shared" si="48"/>
        <v>0</v>
      </c>
      <c r="AL29" s="89">
        <f t="shared" si="48"/>
        <v>0</v>
      </c>
      <c r="AM29" s="89">
        <f t="shared" si="48"/>
        <v>0</v>
      </c>
    </row>
    <row r="30" spans="1:39" ht="20" customHeight="1" thickBot="1" x14ac:dyDescent="0.25">
      <c r="A30" s="105"/>
      <c r="B30" s="32" t="s">
        <v>6</v>
      </c>
      <c r="C30" s="108"/>
      <c r="D30" s="109"/>
      <c r="E30" s="109"/>
      <c r="F30" s="109"/>
      <c r="G30" s="109"/>
      <c r="H30" s="109"/>
      <c r="I30" s="109"/>
      <c r="J30" s="109"/>
      <c r="K30" s="109"/>
      <c r="L30" s="109"/>
      <c r="M30" s="109"/>
      <c r="N30" s="110"/>
      <c r="O30" s="17"/>
      <c r="P30" s="38">
        <f t="shared" si="2"/>
        <v>0</v>
      </c>
      <c r="Q30" s="39">
        <f t="shared" si="3"/>
        <v>0</v>
      </c>
      <c r="R30" s="39">
        <f t="shared" si="4"/>
        <v>0</v>
      </c>
      <c r="T30" s="7" t="s">
        <v>35</v>
      </c>
      <c r="U30" s="54">
        <f>O28</f>
        <v>0</v>
      </c>
      <c r="V30" s="54">
        <f>P28</f>
        <v>0</v>
      </c>
      <c r="W30" s="54">
        <f>Q28</f>
        <v>0</v>
      </c>
      <c r="X30" s="54">
        <f>R28</f>
        <v>0</v>
      </c>
    </row>
    <row r="31" spans="1:39" ht="20" customHeight="1" x14ac:dyDescent="0.2"/>
    <row r="32" spans="1:39" ht="20" customHeight="1" thickBot="1" x14ac:dyDescent="0.25"/>
    <row r="33" spans="1:39" ht="20" customHeight="1" thickBot="1" x14ac:dyDescent="0.3">
      <c r="A33" s="9"/>
      <c r="B33" s="116">
        <v>2014</v>
      </c>
      <c r="C33" s="116"/>
      <c r="D33" s="116"/>
      <c r="E33" s="116"/>
      <c r="F33" s="116"/>
      <c r="G33" s="116"/>
      <c r="H33" s="116"/>
      <c r="I33" s="116"/>
      <c r="J33" s="116"/>
      <c r="K33" s="116"/>
      <c r="L33" s="116"/>
      <c r="M33" s="116"/>
      <c r="N33" s="116"/>
      <c r="O33" s="117"/>
    </row>
    <row r="34" spans="1:39" ht="20" customHeight="1" thickBot="1" x14ac:dyDescent="0.25">
      <c r="A34" s="10"/>
      <c r="B34" s="11"/>
      <c r="C34" s="13" t="s">
        <v>173</v>
      </c>
      <c r="D34" s="13" t="s">
        <v>174</v>
      </c>
      <c r="E34" s="13" t="s">
        <v>175</v>
      </c>
      <c r="F34" s="13" t="s">
        <v>176</v>
      </c>
      <c r="G34" s="13" t="s">
        <v>177</v>
      </c>
      <c r="H34" s="13" t="s">
        <v>178</v>
      </c>
      <c r="I34" s="13" t="s">
        <v>179</v>
      </c>
      <c r="J34" s="13" t="s">
        <v>180</v>
      </c>
      <c r="K34" s="13" t="s">
        <v>181</v>
      </c>
      <c r="L34" s="13" t="s">
        <v>182</v>
      </c>
      <c r="M34" s="13" t="s">
        <v>183</v>
      </c>
      <c r="N34" s="13" t="s">
        <v>184</v>
      </c>
      <c r="O34" s="14">
        <v>2014</v>
      </c>
    </row>
    <row r="35" spans="1:39" ht="20" customHeight="1" thickBot="1" x14ac:dyDescent="0.25">
      <c r="A35" s="10"/>
      <c r="B35" s="16" t="s">
        <v>138</v>
      </c>
      <c r="C35" s="111"/>
      <c r="D35" s="112"/>
      <c r="E35" s="112"/>
      <c r="F35" s="112"/>
      <c r="G35" s="112"/>
      <c r="H35" s="112"/>
      <c r="I35" s="112"/>
      <c r="J35" s="112"/>
      <c r="K35" s="112"/>
      <c r="L35" s="112"/>
      <c r="M35" s="112"/>
      <c r="N35" s="113"/>
      <c r="O35" s="17"/>
    </row>
    <row r="36" spans="1:39" ht="20" customHeight="1" thickBot="1" x14ac:dyDescent="0.25">
      <c r="A36" s="10"/>
      <c r="B36" s="16" t="s">
        <v>205</v>
      </c>
      <c r="C36" s="19"/>
      <c r="D36" s="19"/>
      <c r="E36" s="19"/>
      <c r="F36" s="19"/>
      <c r="G36" s="19"/>
      <c r="H36" s="19"/>
      <c r="I36" s="19"/>
      <c r="J36" s="19"/>
      <c r="K36" s="19"/>
      <c r="L36" s="19"/>
      <c r="M36" s="19"/>
      <c r="N36" s="19"/>
      <c r="O36" s="40">
        <f>SUM(C36:N36)</f>
        <v>0</v>
      </c>
    </row>
    <row r="37" spans="1:39" ht="20" customHeight="1" x14ac:dyDescent="0.2">
      <c r="A37" s="10"/>
      <c r="B37" s="11"/>
      <c r="C37" s="11"/>
      <c r="D37" s="11"/>
      <c r="E37" s="11"/>
      <c r="F37" s="11"/>
      <c r="G37" s="11"/>
      <c r="H37" s="11"/>
      <c r="I37" s="11"/>
      <c r="J37" s="11"/>
      <c r="K37" s="11"/>
      <c r="L37" s="11"/>
      <c r="M37" s="11"/>
      <c r="N37" s="11"/>
      <c r="O37" s="12"/>
    </row>
    <row r="38" spans="1:39" ht="20" customHeight="1" thickBot="1" x14ac:dyDescent="0.25">
      <c r="A38" s="20">
        <v>2014</v>
      </c>
      <c r="B38" s="95" t="s">
        <v>0</v>
      </c>
      <c r="C38" s="21"/>
      <c r="D38" s="21"/>
      <c r="E38" s="21"/>
      <c r="F38" s="21"/>
      <c r="G38" s="21"/>
      <c r="H38" s="21"/>
      <c r="I38" s="21"/>
      <c r="J38" s="21"/>
      <c r="K38" s="106" t="s">
        <v>17</v>
      </c>
      <c r="L38" s="106"/>
      <c r="M38" s="106"/>
      <c r="N38" s="106"/>
      <c r="O38" s="107"/>
      <c r="AG38" s="7">
        <v>2014</v>
      </c>
    </row>
    <row r="39" spans="1:39" ht="20" customHeight="1" thickBot="1" x14ac:dyDescent="0.25">
      <c r="A39" s="10"/>
      <c r="B39" s="26"/>
      <c r="C39" s="13" t="s">
        <v>173</v>
      </c>
      <c r="D39" s="13" t="s">
        <v>174</v>
      </c>
      <c r="E39" s="13" t="s">
        <v>175</v>
      </c>
      <c r="F39" s="13" t="s">
        <v>176</v>
      </c>
      <c r="G39" s="13" t="s">
        <v>177</v>
      </c>
      <c r="H39" s="13" t="s">
        <v>178</v>
      </c>
      <c r="I39" s="13" t="s">
        <v>179</v>
      </c>
      <c r="J39" s="13" t="s">
        <v>180</v>
      </c>
      <c r="K39" s="13" t="s">
        <v>181</v>
      </c>
      <c r="L39" s="13" t="s">
        <v>182</v>
      </c>
      <c r="M39" s="13" t="s">
        <v>183</v>
      </c>
      <c r="N39" s="13" t="s">
        <v>184</v>
      </c>
      <c r="O39" s="14">
        <v>2014</v>
      </c>
      <c r="AB39" s="13" t="s">
        <v>173</v>
      </c>
      <c r="AC39" s="13" t="s">
        <v>174</v>
      </c>
      <c r="AD39" s="13" t="s">
        <v>175</v>
      </c>
      <c r="AE39" s="13" t="s">
        <v>176</v>
      </c>
      <c r="AF39" s="13" t="s">
        <v>177</v>
      </c>
      <c r="AG39" s="13" t="s">
        <v>178</v>
      </c>
      <c r="AH39" s="13" t="s">
        <v>179</v>
      </c>
      <c r="AI39" s="13" t="s">
        <v>180</v>
      </c>
      <c r="AJ39" s="13" t="s">
        <v>181</v>
      </c>
      <c r="AK39" s="13" t="s">
        <v>182</v>
      </c>
      <c r="AL39" s="13" t="s">
        <v>183</v>
      </c>
      <c r="AM39" s="13" t="s">
        <v>184</v>
      </c>
    </row>
    <row r="40" spans="1:39" ht="20" customHeight="1" thickBot="1" x14ac:dyDescent="0.25">
      <c r="A40" s="27" t="s">
        <v>15</v>
      </c>
      <c r="B40" s="11" t="s">
        <v>206</v>
      </c>
      <c r="C40" s="19"/>
      <c r="D40" s="19"/>
      <c r="E40" s="19"/>
      <c r="F40" s="19"/>
      <c r="G40" s="19"/>
      <c r="H40" s="19"/>
      <c r="I40" s="19"/>
      <c r="J40" s="19"/>
      <c r="K40" s="19"/>
      <c r="L40" s="19"/>
      <c r="M40" s="19"/>
      <c r="N40" s="19"/>
      <c r="O40" s="40">
        <f>SUM(C40:N40)</f>
        <v>0</v>
      </c>
      <c r="AA40" s="7" t="s">
        <v>227</v>
      </c>
      <c r="AB40" s="89">
        <f>IF(C41=0,0,C40/C41)</f>
        <v>0</v>
      </c>
      <c r="AC40" s="89">
        <f t="shared" ref="AC40" si="49">IF(D41=0,0,D40/D41)</f>
        <v>0</v>
      </c>
      <c r="AD40" s="89">
        <f t="shared" ref="AD40" si="50">IF(E41=0,0,E40/E41)</f>
        <v>0</v>
      </c>
      <c r="AE40" s="89">
        <f t="shared" ref="AE40" si="51">IF(F41=0,0,F40/F41)</f>
        <v>0</v>
      </c>
      <c r="AF40" s="89">
        <f t="shared" ref="AF40" si="52">IF(G41=0,0,G40/G41)</f>
        <v>0</v>
      </c>
      <c r="AG40" s="89">
        <f t="shared" ref="AG40" si="53">IF(H41=0,0,H40/H41)</f>
        <v>0</v>
      </c>
      <c r="AH40" s="89">
        <f t="shared" ref="AH40" si="54">IF(I41=0,0,I40/I41)</f>
        <v>0</v>
      </c>
      <c r="AI40" s="89">
        <f t="shared" ref="AI40" si="55">IF(J41=0,0,J40/J41)</f>
        <v>0</v>
      </c>
      <c r="AJ40" s="89">
        <f t="shared" ref="AJ40" si="56">IF(K41=0,0,K40/K41)</f>
        <v>0</v>
      </c>
      <c r="AK40" s="89">
        <f t="shared" ref="AK40" si="57">IF(L41=0,0,L40/L41)</f>
        <v>0</v>
      </c>
      <c r="AL40" s="89">
        <f t="shared" ref="AL40" si="58">IF(M41=0,0,M40/M41)</f>
        <v>0</v>
      </c>
      <c r="AM40" s="89">
        <f t="shared" ref="AM40" si="59">IF(N41=0,0,N40/N41)</f>
        <v>0</v>
      </c>
    </row>
    <row r="41" spans="1:39" ht="20" customHeight="1" thickBot="1" x14ac:dyDescent="0.25">
      <c r="A41" s="96" t="s">
        <v>8</v>
      </c>
      <c r="B41" s="11" t="s">
        <v>202</v>
      </c>
      <c r="C41" s="19"/>
      <c r="D41" s="19"/>
      <c r="E41" s="19"/>
      <c r="F41" s="19"/>
      <c r="G41" s="19"/>
      <c r="H41" s="19"/>
      <c r="I41" s="19"/>
      <c r="J41" s="19"/>
      <c r="K41" s="19"/>
      <c r="L41" s="19"/>
      <c r="M41" s="19"/>
      <c r="N41" s="19"/>
      <c r="O41" s="40">
        <f>SUM(C41:N41)</f>
        <v>0</v>
      </c>
      <c r="AA41" s="7" t="s">
        <v>228</v>
      </c>
      <c r="AB41" s="89">
        <f>IF(C42=0,0,C40/C42)</f>
        <v>0</v>
      </c>
      <c r="AC41" s="89">
        <f t="shared" ref="AC41" si="60">IF(D42=0,0,D40/D42)</f>
        <v>0</v>
      </c>
      <c r="AD41" s="89">
        <f t="shared" ref="AD41" si="61">IF(E42=0,0,E40/E42)</f>
        <v>0</v>
      </c>
      <c r="AE41" s="89">
        <f t="shared" ref="AE41" si="62">IF(F42=0,0,F40/F42)</f>
        <v>0</v>
      </c>
      <c r="AF41" s="89">
        <f t="shared" ref="AF41" si="63">IF(G42=0,0,G40/G42)</f>
        <v>0</v>
      </c>
      <c r="AG41" s="89">
        <f t="shared" ref="AG41" si="64">IF(H42=0,0,H40/H42)</f>
        <v>0</v>
      </c>
      <c r="AH41" s="89">
        <f t="shared" ref="AH41" si="65">IF(I42=0,0,I40/I42)</f>
        <v>0</v>
      </c>
      <c r="AI41" s="89">
        <f t="shared" ref="AI41" si="66">IF(J42=0,0,J40/J42)</f>
        <v>0</v>
      </c>
      <c r="AJ41" s="89">
        <f t="shared" ref="AJ41" si="67">IF(K42=0,0,K40/K42)</f>
        <v>0</v>
      </c>
      <c r="AK41" s="89">
        <f t="shared" ref="AK41" si="68">IF(L42=0,0,L40/L42)</f>
        <v>0</v>
      </c>
      <c r="AL41" s="89">
        <f t="shared" ref="AL41" si="69">IF(M42=0,0,M40/M42)</f>
        <v>0</v>
      </c>
      <c r="AM41" s="89">
        <f t="shared" ref="AM41" si="70">IF(N42=0,0,N40/N42)</f>
        <v>0</v>
      </c>
    </row>
    <row r="42" spans="1:39" ht="20" customHeight="1" thickBot="1" x14ac:dyDescent="0.25">
      <c r="A42" s="97"/>
      <c r="B42" s="11" t="s">
        <v>203</v>
      </c>
      <c r="C42" s="19"/>
      <c r="D42" s="19"/>
      <c r="E42" s="19"/>
      <c r="F42" s="19"/>
      <c r="G42" s="19"/>
      <c r="H42" s="19"/>
      <c r="I42" s="19"/>
      <c r="J42" s="19"/>
      <c r="K42" s="19"/>
      <c r="L42" s="19"/>
      <c r="M42" s="19"/>
      <c r="N42" s="19"/>
      <c r="O42" s="40">
        <f>SUM(C42:N42)</f>
        <v>0</v>
      </c>
      <c r="AA42" s="7" t="s">
        <v>229</v>
      </c>
      <c r="AB42" s="89">
        <f>IF(C43=0,0,C40/C43)</f>
        <v>0</v>
      </c>
      <c r="AC42" s="89">
        <f t="shared" ref="AC42" si="71">IF(D43=0,0,D40/D43)</f>
        <v>0</v>
      </c>
      <c r="AD42" s="89">
        <f t="shared" ref="AD42" si="72">IF(E43=0,0,E40/E43)</f>
        <v>0</v>
      </c>
      <c r="AE42" s="89">
        <f t="shared" ref="AE42" si="73">IF(F43=0,0,F40/F43)</f>
        <v>0</v>
      </c>
      <c r="AF42" s="89">
        <f t="shared" ref="AF42" si="74">IF(G43=0,0,G40/G43)</f>
        <v>0</v>
      </c>
      <c r="AG42" s="89">
        <f t="shared" ref="AG42" si="75">IF(H43=0,0,H40/H43)</f>
        <v>0</v>
      </c>
      <c r="AH42" s="89">
        <f t="shared" ref="AH42" si="76">IF(I43=0,0,I40/I43)</f>
        <v>0</v>
      </c>
      <c r="AI42" s="89">
        <f t="shared" ref="AI42" si="77">IF(J43=0,0,J40/J43)</f>
        <v>0</v>
      </c>
      <c r="AJ42" s="89">
        <f t="shared" ref="AJ42" si="78">IF(K43=0,0,K40/K43)</f>
        <v>0</v>
      </c>
      <c r="AK42" s="89">
        <f t="shared" ref="AK42" si="79">IF(L43=0,0,L40/L43)</f>
        <v>0</v>
      </c>
      <c r="AL42" s="89">
        <f t="shared" ref="AL42" si="80">IF(M43=0,0,M40/M43)</f>
        <v>0</v>
      </c>
      <c r="AM42" s="89">
        <f t="shared" ref="AM42" si="81">IF(N43=0,0,N40/N43)</f>
        <v>0</v>
      </c>
    </row>
    <row r="43" spans="1:39" ht="20" customHeight="1" thickBot="1" x14ac:dyDescent="0.25">
      <c r="A43" s="98"/>
      <c r="B43" s="11" t="s">
        <v>16</v>
      </c>
      <c r="C43" s="19"/>
      <c r="D43" s="19"/>
      <c r="E43" s="19"/>
      <c r="F43" s="19"/>
      <c r="G43" s="19"/>
      <c r="H43" s="19"/>
      <c r="I43" s="19"/>
      <c r="J43" s="19"/>
      <c r="K43" s="19"/>
      <c r="L43" s="19"/>
      <c r="M43" s="19"/>
      <c r="N43" s="19"/>
      <c r="O43" s="40">
        <f>SUM(C43:N43)</f>
        <v>0</v>
      </c>
      <c r="AA43" s="7" t="s">
        <v>230</v>
      </c>
      <c r="AB43" s="89">
        <f>C41</f>
        <v>0</v>
      </c>
      <c r="AC43" s="89">
        <f t="shared" ref="AC43:AC45" si="82">D41</f>
        <v>0</v>
      </c>
      <c r="AD43" s="89">
        <f t="shared" ref="AD43:AD45" si="83">E41</f>
        <v>0</v>
      </c>
      <c r="AE43" s="89">
        <f t="shared" ref="AE43:AE45" si="84">F41</f>
        <v>0</v>
      </c>
      <c r="AF43" s="89">
        <f t="shared" ref="AF43:AF45" si="85">G41</f>
        <v>0</v>
      </c>
      <c r="AG43" s="89">
        <f t="shared" ref="AG43:AG45" si="86">H41</f>
        <v>0</v>
      </c>
      <c r="AH43" s="89">
        <f t="shared" ref="AH43:AH45" si="87">I41</f>
        <v>0</v>
      </c>
      <c r="AI43" s="89">
        <f t="shared" ref="AI43:AI45" si="88">J41</f>
        <v>0</v>
      </c>
      <c r="AJ43" s="89">
        <f t="shared" ref="AJ43:AJ45" si="89">K41</f>
        <v>0</v>
      </c>
      <c r="AK43" s="89">
        <f t="shared" ref="AK43:AK45" si="90">L41</f>
        <v>0</v>
      </c>
      <c r="AL43" s="89">
        <f t="shared" ref="AL43:AL45" si="91">M41</f>
        <v>0</v>
      </c>
      <c r="AM43" s="89">
        <f t="shared" ref="AM43:AM45" si="92">N41</f>
        <v>0</v>
      </c>
    </row>
    <row r="44" spans="1:39" ht="20" customHeight="1" thickBot="1" x14ac:dyDescent="0.25">
      <c r="A44" s="10"/>
      <c r="B44" s="95"/>
      <c r="C44" s="95"/>
      <c r="D44" s="95"/>
      <c r="E44" s="95"/>
      <c r="F44" s="95"/>
      <c r="G44" s="95"/>
      <c r="H44" s="95"/>
      <c r="I44" s="95"/>
      <c r="J44" s="95"/>
      <c r="K44" s="114" t="s">
        <v>18</v>
      </c>
      <c r="L44" s="114"/>
      <c r="M44" s="114"/>
      <c r="N44" s="114"/>
      <c r="O44" s="115"/>
      <c r="AA44" s="7" t="s">
        <v>231</v>
      </c>
      <c r="AB44" s="89">
        <f t="shared" ref="AB44:AB45" si="93">C42</f>
        <v>0</v>
      </c>
      <c r="AC44" s="89">
        <f t="shared" si="82"/>
        <v>0</v>
      </c>
      <c r="AD44" s="89">
        <f t="shared" si="83"/>
        <v>0</v>
      </c>
      <c r="AE44" s="89">
        <f t="shared" si="84"/>
        <v>0</v>
      </c>
      <c r="AF44" s="89">
        <f t="shared" si="85"/>
        <v>0</v>
      </c>
      <c r="AG44" s="89">
        <f t="shared" si="86"/>
        <v>0</v>
      </c>
      <c r="AH44" s="89">
        <f t="shared" si="87"/>
        <v>0</v>
      </c>
      <c r="AI44" s="89">
        <f t="shared" si="88"/>
        <v>0</v>
      </c>
      <c r="AJ44" s="89">
        <f t="shared" si="89"/>
        <v>0</v>
      </c>
      <c r="AK44" s="89">
        <f t="shared" si="90"/>
        <v>0</v>
      </c>
      <c r="AL44" s="89">
        <f t="shared" si="91"/>
        <v>0</v>
      </c>
      <c r="AM44" s="89">
        <f t="shared" si="92"/>
        <v>0</v>
      </c>
    </row>
    <row r="45" spans="1:39" ht="20" customHeight="1" thickBot="1" x14ac:dyDescent="0.25">
      <c r="A45" s="96" t="s">
        <v>9</v>
      </c>
      <c r="B45" s="30" t="s">
        <v>12</v>
      </c>
      <c r="C45" s="17"/>
      <c r="D45" s="17"/>
      <c r="E45" s="17"/>
      <c r="F45" s="17"/>
      <c r="G45" s="17"/>
      <c r="H45" s="17"/>
      <c r="I45" s="17"/>
      <c r="J45" s="17"/>
      <c r="K45" s="17"/>
      <c r="L45" s="17"/>
      <c r="M45" s="17"/>
      <c r="N45" s="17"/>
      <c r="O45" s="40">
        <f t="shared" ref="O45:O50" si="94">IF(O$35=0,0,(C45*O$35+(D45-C45)*(O$35-1)+(E45-D45)*(O$35-2)+(F45-E45)*(O$35-3)+(G45-F45)*(O$35-4)+(H45-G45)*(O$35-5)+(I45-H45)*(O$35-6)+(J45-I45)*(O$35-7)+(K45-J45)*(O$35-8)+(L45-K45)*(O$35-9)+(M45-L45)*(O$35-10)+(N45-M45))/O$35)</f>
        <v>0</v>
      </c>
      <c r="AA45" s="7" t="s">
        <v>232</v>
      </c>
      <c r="AB45" s="89">
        <f t="shared" si="93"/>
        <v>0</v>
      </c>
      <c r="AC45" s="89">
        <f t="shared" si="82"/>
        <v>0</v>
      </c>
      <c r="AD45" s="89">
        <f t="shared" si="83"/>
        <v>0</v>
      </c>
      <c r="AE45" s="89">
        <f t="shared" si="84"/>
        <v>0</v>
      </c>
      <c r="AF45" s="89">
        <f t="shared" si="85"/>
        <v>0</v>
      </c>
      <c r="AG45" s="89">
        <f t="shared" si="86"/>
        <v>0</v>
      </c>
      <c r="AH45" s="89">
        <f t="shared" si="87"/>
        <v>0</v>
      </c>
      <c r="AI45" s="89">
        <f t="shared" si="88"/>
        <v>0</v>
      </c>
      <c r="AJ45" s="89">
        <f t="shared" si="89"/>
        <v>0</v>
      </c>
      <c r="AK45" s="89">
        <f t="shared" si="90"/>
        <v>0</v>
      </c>
      <c r="AL45" s="89">
        <f t="shared" si="91"/>
        <v>0</v>
      </c>
      <c r="AM45" s="89">
        <f t="shared" si="92"/>
        <v>0</v>
      </c>
    </row>
    <row r="46" spans="1:39" ht="20" customHeight="1" thickBot="1" x14ac:dyDescent="0.25">
      <c r="A46" s="97"/>
      <c r="B46" s="31" t="s">
        <v>10</v>
      </c>
      <c r="C46" s="17"/>
      <c r="D46" s="17"/>
      <c r="E46" s="17"/>
      <c r="F46" s="17"/>
      <c r="G46" s="17"/>
      <c r="H46" s="17"/>
      <c r="I46" s="17"/>
      <c r="J46" s="17"/>
      <c r="K46" s="17"/>
      <c r="L46" s="17"/>
      <c r="M46" s="17"/>
      <c r="N46" s="17"/>
      <c r="O46" s="40">
        <f t="shared" si="94"/>
        <v>0</v>
      </c>
      <c r="AA46" s="7" t="s">
        <v>233</v>
      </c>
      <c r="AB46" s="89">
        <f>SUM(AB43:AB45)</f>
        <v>0</v>
      </c>
      <c r="AC46" s="89">
        <f t="shared" ref="AC46" si="95">SUM(AC43:AC45)</f>
        <v>0</v>
      </c>
      <c r="AD46" s="89">
        <f t="shared" ref="AD46" si="96">SUM(AD43:AD45)</f>
        <v>0</v>
      </c>
      <c r="AE46" s="89">
        <f t="shared" ref="AE46" si="97">SUM(AE43:AE45)</f>
        <v>0</v>
      </c>
      <c r="AF46" s="89">
        <f t="shared" ref="AF46" si="98">SUM(AF43:AF45)</f>
        <v>0</v>
      </c>
      <c r="AG46" s="89">
        <f t="shared" ref="AG46" si="99">SUM(AG43:AG45)</f>
        <v>0</v>
      </c>
      <c r="AH46" s="89">
        <f t="shared" ref="AH46" si="100">SUM(AH43:AH45)</f>
        <v>0</v>
      </c>
      <c r="AI46" s="89">
        <f t="shared" ref="AI46" si="101">SUM(AI43:AI45)</f>
        <v>0</v>
      </c>
      <c r="AJ46" s="89">
        <f t="shared" ref="AJ46" si="102">SUM(AJ43:AJ45)</f>
        <v>0</v>
      </c>
      <c r="AK46" s="89">
        <f t="shared" ref="AK46" si="103">SUM(AK43:AK45)</f>
        <v>0</v>
      </c>
      <c r="AL46" s="89">
        <f t="shared" ref="AL46" si="104">SUM(AL43:AL45)</f>
        <v>0</v>
      </c>
      <c r="AM46" s="89">
        <f t="shared" ref="AM46" si="105">SUM(AM43:AM45)</f>
        <v>0</v>
      </c>
    </row>
    <row r="47" spans="1:39" ht="20" customHeight="1" thickBot="1" x14ac:dyDescent="0.25">
      <c r="A47" s="98"/>
      <c r="B47" s="32" t="s">
        <v>11</v>
      </c>
      <c r="C47" s="17"/>
      <c r="D47" s="17"/>
      <c r="E47" s="17"/>
      <c r="F47" s="17"/>
      <c r="G47" s="17"/>
      <c r="H47" s="17"/>
      <c r="I47" s="17"/>
      <c r="J47" s="17"/>
      <c r="K47" s="17"/>
      <c r="L47" s="17"/>
      <c r="M47" s="17"/>
      <c r="N47" s="17"/>
      <c r="O47" s="40">
        <f t="shared" si="94"/>
        <v>0</v>
      </c>
    </row>
    <row r="48" spans="1:39" ht="20" customHeight="1" thickBot="1" x14ac:dyDescent="0.25">
      <c r="A48" s="99" t="s">
        <v>224</v>
      </c>
      <c r="B48" s="30" t="s">
        <v>223</v>
      </c>
      <c r="C48" s="17"/>
      <c r="D48" s="17"/>
      <c r="E48" s="17"/>
      <c r="F48" s="17"/>
      <c r="G48" s="17"/>
      <c r="H48" s="17"/>
      <c r="I48" s="17"/>
      <c r="J48" s="17"/>
      <c r="K48" s="17"/>
      <c r="L48" s="17"/>
      <c r="M48" s="17"/>
      <c r="N48" s="17"/>
      <c r="O48" s="40">
        <f t="shared" si="94"/>
        <v>0</v>
      </c>
    </row>
    <row r="49" spans="1:39" ht="20" customHeight="1" thickBot="1" x14ac:dyDescent="0.25">
      <c r="A49" s="100"/>
      <c r="B49" s="31" t="s">
        <v>225</v>
      </c>
      <c r="C49" s="17"/>
      <c r="D49" s="17"/>
      <c r="E49" s="17"/>
      <c r="F49" s="17"/>
      <c r="G49" s="17"/>
      <c r="H49" s="17"/>
      <c r="I49" s="17"/>
      <c r="J49" s="17"/>
      <c r="K49" s="17"/>
      <c r="L49" s="17"/>
      <c r="M49" s="17"/>
      <c r="N49" s="17"/>
      <c r="O49" s="40">
        <f t="shared" si="94"/>
        <v>0</v>
      </c>
      <c r="AA49" s="7" t="s">
        <v>29</v>
      </c>
      <c r="AB49" s="89">
        <f>IF(C45=0,0,C48/C45)</f>
        <v>0</v>
      </c>
      <c r="AC49" s="89">
        <f t="shared" ref="AC49:AC51" si="106">IF(D45=0,0,D48/D45)</f>
        <v>0</v>
      </c>
      <c r="AD49" s="89">
        <f t="shared" ref="AD49:AD51" si="107">IF(E45=0,0,E48/E45)</f>
        <v>0</v>
      </c>
      <c r="AE49" s="89">
        <f t="shared" ref="AE49:AE51" si="108">IF(F45=0,0,F48/F45)</f>
        <v>0</v>
      </c>
      <c r="AF49" s="89">
        <f t="shared" ref="AF49:AF51" si="109">IF(G45=0,0,G48/G45)</f>
        <v>0</v>
      </c>
      <c r="AG49" s="89">
        <f t="shared" ref="AG49:AG51" si="110">IF(H45=0,0,H48/H45)</f>
        <v>0</v>
      </c>
      <c r="AH49" s="89">
        <f t="shared" ref="AH49:AH51" si="111">IF(I45=0,0,I48/I45)</f>
        <v>0</v>
      </c>
      <c r="AI49" s="89">
        <f t="shared" ref="AI49:AI51" si="112">IF(J45=0,0,J48/J45)</f>
        <v>0</v>
      </c>
      <c r="AJ49" s="89">
        <f t="shared" ref="AJ49:AJ51" si="113">IF(K45=0,0,K48/K45)</f>
        <v>0</v>
      </c>
      <c r="AK49" s="89">
        <f t="shared" ref="AK49:AK51" si="114">IF(L45=0,0,L48/L45)</f>
        <v>0</v>
      </c>
      <c r="AL49" s="89">
        <f t="shared" ref="AL49:AL51" si="115">IF(M45=0,0,M48/M45)</f>
        <v>0</v>
      </c>
      <c r="AM49" s="89">
        <f t="shared" ref="AM49:AM51" si="116">IF(N45=0,0,N48/N45)</f>
        <v>0</v>
      </c>
    </row>
    <row r="50" spans="1:39" ht="20" customHeight="1" thickBot="1" x14ac:dyDescent="0.25">
      <c r="A50" s="101"/>
      <c r="B50" s="32" t="s">
        <v>226</v>
      </c>
      <c r="C50" s="17"/>
      <c r="D50" s="17"/>
      <c r="E50" s="17"/>
      <c r="F50" s="17"/>
      <c r="G50" s="17"/>
      <c r="H50" s="17"/>
      <c r="I50" s="17"/>
      <c r="J50" s="17"/>
      <c r="K50" s="17"/>
      <c r="L50" s="17"/>
      <c r="M50" s="17"/>
      <c r="N50" s="17"/>
      <c r="O50" s="40">
        <f t="shared" si="94"/>
        <v>0</v>
      </c>
      <c r="AA50" s="7" t="s">
        <v>30</v>
      </c>
      <c r="AB50" s="89">
        <f>IF(C46=0,0,C49/C46)</f>
        <v>0</v>
      </c>
      <c r="AC50" s="89">
        <f t="shared" si="106"/>
        <v>0</v>
      </c>
      <c r="AD50" s="89">
        <f t="shared" si="107"/>
        <v>0</v>
      </c>
      <c r="AE50" s="89">
        <f t="shared" si="108"/>
        <v>0</v>
      </c>
      <c r="AF50" s="89">
        <f t="shared" si="109"/>
        <v>0</v>
      </c>
      <c r="AG50" s="89">
        <f t="shared" si="110"/>
        <v>0</v>
      </c>
      <c r="AH50" s="89">
        <f t="shared" si="111"/>
        <v>0</v>
      </c>
      <c r="AI50" s="89">
        <f t="shared" si="112"/>
        <v>0</v>
      </c>
      <c r="AJ50" s="89">
        <f t="shared" si="113"/>
        <v>0</v>
      </c>
      <c r="AK50" s="89">
        <f t="shared" si="114"/>
        <v>0</v>
      </c>
      <c r="AL50" s="89">
        <f t="shared" si="115"/>
        <v>0</v>
      </c>
      <c r="AM50" s="89">
        <f t="shared" si="116"/>
        <v>0</v>
      </c>
    </row>
    <row r="51" spans="1:39" ht="20" customHeight="1" thickBot="1" x14ac:dyDescent="0.25">
      <c r="A51" s="96" t="s">
        <v>151</v>
      </c>
      <c r="B51" s="33" t="s">
        <v>148</v>
      </c>
      <c r="C51" s="17"/>
      <c r="D51" s="17"/>
      <c r="E51" s="17"/>
      <c r="F51" s="17"/>
      <c r="G51" s="17"/>
      <c r="H51" s="17"/>
      <c r="I51" s="17"/>
      <c r="J51" s="17"/>
      <c r="K51" s="17"/>
      <c r="L51" s="17"/>
      <c r="M51" s="17"/>
      <c r="N51" s="17"/>
      <c r="O51" s="40">
        <f>SUM(C51:N51)</f>
        <v>0</v>
      </c>
      <c r="AA51" s="7" t="s">
        <v>31</v>
      </c>
      <c r="AB51" s="89">
        <f>IF(C47=0,0,C50/C47)</f>
        <v>0</v>
      </c>
      <c r="AC51" s="89">
        <f t="shared" si="106"/>
        <v>0</v>
      </c>
      <c r="AD51" s="89">
        <f t="shared" si="107"/>
        <v>0</v>
      </c>
      <c r="AE51" s="89">
        <f t="shared" si="108"/>
        <v>0</v>
      </c>
      <c r="AF51" s="89">
        <f t="shared" si="109"/>
        <v>0</v>
      </c>
      <c r="AG51" s="89">
        <f t="shared" si="110"/>
        <v>0</v>
      </c>
      <c r="AH51" s="89">
        <f t="shared" si="111"/>
        <v>0</v>
      </c>
      <c r="AI51" s="89">
        <f t="shared" si="112"/>
        <v>0</v>
      </c>
      <c r="AJ51" s="89">
        <f t="shared" si="113"/>
        <v>0</v>
      </c>
      <c r="AK51" s="89">
        <f t="shared" si="114"/>
        <v>0</v>
      </c>
      <c r="AL51" s="89">
        <f t="shared" si="115"/>
        <v>0</v>
      </c>
      <c r="AM51" s="89">
        <f t="shared" si="116"/>
        <v>0</v>
      </c>
    </row>
    <row r="52" spans="1:39" ht="20" customHeight="1" thickBot="1" x14ac:dyDescent="0.25">
      <c r="A52" s="97"/>
      <c r="B52" s="34" t="s">
        <v>149</v>
      </c>
      <c r="C52" s="17"/>
      <c r="D52" s="17"/>
      <c r="E52" s="17"/>
      <c r="F52" s="17"/>
      <c r="G52" s="17"/>
      <c r="H52" s="17"/>
      <c r="I52" s="17"/>
      <c r="J52" s="17"/>
      <c r="K52" s="17"/>
      <c r="L52" s="17"/>
      <c r="M52" s="17"/>
      <c r="N52" s="17"/>
      <c r="O52" s="40">
        <f>SUM(C52:N52)</f>
        <v>0</v>
      </c>
      <c r="AA52" s="7" t="s">
        <v>234</v>
      </c>
      <c r="AB52" s="89">
        <f>C51</f>
        <v>0</v>
      </c>
      <c r="AC52" s="89">
        <f t="shared" ref="AC52:AM52" si="117">D51</f>
        <v>0</v>
      </c>
      <c r="AD52" s="89">
        <f t="shared" si="117"/>
        <v>0</v>
      </c>
      <c r="AE52" s="89">
        <f t="shared" si="117"/>
        <v>0</v>
      </c>
      <c r="AF52" s="89">
        <f t="shared" si="117"/>
        <v>0</v>
      </c>
      <c r="AG52" s="89">
        <f t="shared" si="117"/>
        <v>0</v>
      </c>
      <c r="AH52" s="89">
        <f t="shared" si="117"/>
        <v>0</v>
      </c>
      <c r="AI52" s="89">
        <f t="shared" si="117"/>
        <v>0</v>
      </c>
      <c r="AJ52" s="89">
        <f t="shared" si="117"/>
        <v>0</v>
      </c>
      <c r="AK52" s="89">
        <f t="shared" si="117"/>
        <v>0</v>
      </c>
      <c r="AL52" s="89">
        <f t="shared" si="117"/>
        <v>0</v>
      </c>
      <c r="AM52" s="89">
        <f t="shared" si="117"/>
        <v>0</v>
      </c>
    </row>
    <row r="53" spans="1:39" ht="20" customHeight="1" thickBot="1" x14ac:dyDescent="0.25">
      <c r="A53" s="98"/>
      <c r="B53" s="35" t="s">
        <v>150</v>
      </c>
      <c r="C53" s="17"/>
      <c r="D53" s="17"/>
      <c r="E53" s="17"/>
      <c r="F53" s="17"/>
      <c r="G53" s="17"/>
      <c r="H53" s="17"/>
      <c r="I53" s="17"/>
      <c r="J53" s="17"/>
      <c r="K53" s="17"/>
      <c r="L53" s="17"/>
      <c r="M53" s="17"/>
      <c r="N53" s="17"/>
      <c r="O53" s="40">
        <f>SUM(C53:N53)</f>
        <v>0</v>
      </c>
      <c r="AA53" s="7" t="s">
        <v>235</v>
      </c>
      <c r="AB53" s="89">
        <f t="shared" ref="AB53:AB54" si="118">C52</f>
        <v>0</v>
      </c>
      <c r="AC53" s="89">
        <f t="shared" ref="AC53:AC54" si="119">D52</f>
        <v>0</v>
      </c>
      <c r="AD53" s="89">
        <f t="shared" ref="AD53:AD54" si="120">E52</f>
        <v>0</v>
      </c>
      <c r="AE53" s="89">
        <f t="shared" ref="AE53:AE54" si="121">F52</f>
        <v>0</v>
      </c>
      <c r="AF53" s="89">
        <f t="shared" ref="AF53:AF54" si="122">G52</f>
        <v>0</v>
      </c>
      <c r="AG53" s="89">
        <f t="shared" ref="AG53:AG54" si="123">H52</f>
        <v>0</v>
      </c>
      <c r="AH53" s="89">
        <f t="shared" ref="AH53:AH54" si="124">I52</f>
        <v>0</v>
      </c>
      <c r="AI53" s="89">
        <f t="shared" ref="AI53:AI54" si="125">J52</f>
        <v>0</v>
      </c>
      <c r="AJ53" s="89">
        <f t="shared" ref="AJ53:AJ54" si="126">K52</f>
        <v>0</v>
      </c>
      <c r="AK53" s="89">
        <f t="shared" ref="AK53:AK54" si="127">L52</f>
        <v>0</v>
      </c>
      <c r="AL53" s="89">
        <f t="shared" ref="AL53:AL54" si="128">M52</f>
        <v>0</v>
      </c>
      <c r="AM53" s="89">
        <f t="shared" ref="AM53:AM54" si="129">N52</f>
        <v>0</v>
      </c>
    </row>
    <row r="54" spans="1:39" ht="20" customHeight="1" thickBot="1" x14ac:dyDescent="0.25">
      <c r="A54" s="96" t="s">
        <v>14</v>
      </c>
      <c r="B54" s="30" t="s">
        <v>212</v>
      </c>
      <c r="C54" s="17"/>
      <c r="D54" s="17"/>
      <c r="E54" s="17"/>
      <c r="F54" s="17"/>
      <c r="G54" s="17"/>
      <c r="H54" s="17"/>
      <c r="I54" s="17"/>
      <c r="J54" s="17"/>
      <c r="K54" s="17"/>
      <c r="L54" s="17"/>
      <c r="M54" s="17"/>
      <c r="N54" s="17"/>
      <c r="O54" s="40">
        <f>SUM(C54:N54)</f>
        <v>0</v>
      </c>
      <c r="AA54" s="7" t="s">
        <v>236</v>
      </c>
      <c r="AB54" s="89">
        <f t="shared" si="118"/>
        <v>0</v>
      </c>
      <c r="AC54" s="89">
        <f t="shared" si="119"/>
        <v>0</v>
      </c>
      <c r="AD54" s="89">
        <f t="shared" si="120"/>
        <v>0</v>
      </c>
      <c r="AE54" s="89">
        <f t="shared" si="121"/>
        <v>0</v>
      </c>
      <c r="AF54" s="89">
        <f t="shared" si="122"/>
        <v>0</v>
      </c>
      <c r="AG54" s="89">
        <f t="shared" si="123"/>
        <v>0</v>
      </c>
      <c r="AH54" s="89">
        <f t="shared" si="124"/>
        <v>0</v>
      </c>
      <c r="AI54" s="89">
        <f t="shared" si="125"/>
        <v>0</v>
      </c>
      <c r="AJ54" s="89">
        <f t="shared" si="126"/>
        <v>0</v>
      </c>
      <c r="AK54" s="89">
        <f t="shared" si="127"/>
        <v>0</v>
      </c>
      <c r="AL54" s="89">
        <f t="shared" si="128"/>
        <v>0</v>
      </c>
      <c r="AM54" s="89">
        <f t="shared" si="129"/>
        <v>0</v>
      </c>
    </row>
    <row r="55" spans="1:39" ht="20" customHeight="1" thickBot="1" x14ac:dyDescent="0.25">
      <c r="A55" s="97"/>
      <c r="B55" s="31" t="s">
        <v>247</v>
      </c>
      <c r="C55" s="17"/>
      <c r="D55" s="17"/>
      <c r="E55" s="17"/>
      <c r="F55" s="17"/>
      <c r="G55" s="17"/>
      <c r="H55" s="17"/>
      <c r="I55" s="17"/>
      <c r="J55" s="17"/>
      <c r="K55" s="17"/>
      <c r="L55" s="17"/>
      <c r="M55" s="17"/>
      <c r="N55" s="17"/>
      <c r="O55" s="40">
        <f>IF(SUM(C$45:N$45)=0,0,(C55*C$45+D55*D$45+E55*E$45+F55*F$45+G55*G$45+H55*H$45+I55*I$45+J55*J$45+K55*K$45+L55*L$45+M55*M$45+N55*N$45)/SUM(C$45:N$45))</f>
        <v>0</v>
      </c>
      <c r="AA55" s="7" t="s">
        <v>32</v>
      </c>
      <c r="AB55" s="89">
        <f>C56</f>
        <v>0</v>
      </c>
      <c r="AC55" s="89">
        <f t="shared" ref="AC55:AC56" si="130">D56</f>
        <v>0</v>
      </c>
      <c r="AD55" s="89">
        <f t="shared" ref="AD55:AD56" si="131">E56</f>
        <v>0</v>
      </c>
      <c r="AE55" s="89">
        <f t="shared" ref="AE55:AE56" si="132">F56</f>
        <v>0</v>
      </c>
      <c r="AF55" s="89">
        <f t="shared" ref="AF55:AF56" si="133">G56</f>
        <v>0</v>
      </c>
      <c r="AG55" s="89">
        <f t="shared" ref="AG55:AG56" si="134">H56</f>
        <v>0</v>
      </c>
      <c r="AH55" s="89">
        <f t="shared" ref="AH55:AH56" si="135">I56</f>
        <v>0</v>
      </c>
      <c r="AI55" s="89">
        <f t="shared" ref="AI55:AI56" si="136">J56</f>
        <v>0</v>
      </c>
      <c r="AJ55" s="89">
        <f t="shared" ref="AJ55:AJ56" si="137">K56</f>
        <v>0</v>
      </c>
      <c r="AK55" s="89">
        <f t="shared" ref="AK55:AK56" si="138">L56</f>
        <v>0</v>
      </c>
      <c r="AL55" s="89">
        <f t="shared" ref="AL55:AL56" si="139">M56</f>
        <v>0</v>
      </c>
      <c r="AM55" s="89">
        <f t="shared" ref="AM55:AM56" si="140">N56</f>
        <v>0</v>
      </c>
    </row>
    <row r="56" spans="1:39" ht="20" customHeight="1" thickBot="1" x14ac:dyDescent="0.25">
      <c r="A56" s="97"/>
      <c r="B56" s="31" t="s">
        <v>2</v>
      </c>
      <c r="C56" s="17"/>
      <c r="D56" s="17"/>
      <c r="E56" s="17"/>
      <c r="F56" s="17"/>
      <c r="G56" s="17"/>
      <c r="H56" s="17"/>
      <c r="I56" s="17"/>
      <c r="J56" s="17"/>
      <c r="K56" s="17"/>
      <c r="L56" s="17"/>
      <c r="M56" s="17"/>
      <c r="N56" s="17"/>
      <c r="O56" s="40">
        <f>IF(SUM(C$45:N$45)=0,0,(C56*C$45+D56*D$45+E56*E$45+F56*F$45+G56*G$45+H56*H$45+I56*I$45+J56*J$45+K56*K$45+L56*L$45+M56*M$45+N56*N$45)/SUM(C$45:N$45))</f>
        <v>0</v>
      </c>
      <c r="AA56" s="7" t="s">
        <v>33</v>
      </c>
      <c r="AB56" s="89">
        <f>C57</f>
        <v>0</v>
      </c>
      <c r="AC56" s="89">
        <f t="shared" si="130"/>
        <v>0</v>
      </c>
      <c r="AD56" s="89">
        <f t="shared" si="131"/>
        <v>0</v>
      </c>
      <c r="AE56" s="89">
        <f t="shared" si="132"/>
        <v>0</v>
      </c>
      <c r="AF56" s="89">
        <f t="shared" si="133"/>
        <v>0</v>
      </c>
      <c r="AG56" s="89">
        <f t="shared" si="134"/>
        <v>0</v>
      </c>
      <c r="AH56" s="89">
        <f t="shared" si="135"/>
        <v>0</v>
      </c>
      <c r="AI56" s="89">
        <f t="shared" si="136"/>
        <v>0</v>
      </c>
      <c r="AJ56" s="89">
        <f t="shared" si="137"/>
        <v>0</v>
      </c>
      <c r="AK56" s="89">
        <f t="shared" si="138"/>
        <v>0</v>
      </c>
      <c r="AL56" s="89">
        <f t="shared" si="139"/>
        <v>0</v>
      </c>
      <c r="AM56" s="89">
        <f t="shared" si="140"/>
        <v>0</v>
      </c>
    </row>
    <row r="57" spans="1:39" ht="20" customHeight="1" thickBot="1" x14ac:dyDescent="0.25">
      <c r="A57" s="97"/>
      <c r="B57" s="31" t="s">
        <v>3</v>
      </c>
      <c r="C57" s="17"/>
      <c r="D57" s="17"/>
      <c r="E57" s="17"/>
      <c r="F57" s="17"/>
      <c r="G57" s="17"/>
      <c r="H57" s="17"/>
      <c r="I57" s="17"/>
      <c r="J57" s="17"/>
      <c r="K57" s="17"/>
      <c r="L57" s="17"/>
      <c r="M57" s="17"/>
      <c r="N57" s="17"/>
      <c r="O57" s="40">
        <f>IF(SUM(C$45:N$45)=0,0,(C57*C$45+D57*D$45+E57*E$45+F57*F$45+G57*G$45+H57*H$45+I57*I$45+J57*J$45+K57*K$45+L57*L$45+M57*M$45+N57*N$45)/SUM(C$45:N$45))</f>
        <v>0</v>
      </c>
      <c r="AA57" s="7" t="s">
        <v>34</v>
      </c>
      <c r="AB57" s="89">
        <f>IF(C40*C45*C36=0,0,C40/C45/C36)</f>
        <v>0</v>
      </c>
      <c r="AC57" s="89">
        <f t="shared" ref="AC57" si="141">IF(D40*D45*D36=0,0,D40/D45/D36)</f>
        <v>0</v>
      </c>
      <c r="AD57" s="89">
        <f t="shared" ref="AD57" si="142">IF(E40*E45*E36=0,0,E40/E45/E36)</f>
        <v>0</v>
      </c>
      <c r="AE57" s="89">
        <f t="shared" ref="AE57" si="143">IF(F40*F45*F36=0,0,F40/F45/F36)</f>
        <v>0</v>
      </c>
      <c r="AF57" s="89">
        <f t="shared" ref="AF57" si="144">IF(G40*G45*G36=0,0,G40/G45/G36)</f>
        <v>0</v>
      </c>
      <c r="AG57" s="89">
        <f t="shared" ref="AG57" si="145">IF(H40*H45*H36=0,0,H40/H45/H36)</f>
        <v>0</v>
      </c>
      <c r="AH57" s="89">
        <f t="shared" ref="AH57" si="146">IF(I40*I45*I36=0,0,I40/I45/I36)</f>
        <v>0</v>
      </c>
      <c r="AI57" s="89">
        <f t="shared" ref="AI57" si="147">IF(J40*J45*J36=0,0,J40/J45/J36)</f>
        <v>0</v>
      </c>
      <c r="AJ57" s="89">
        <f t="shared" ref="AJ57" si="148">IF(K40*K45*K36=0,0,K40/K45/K36)</f>
        <v>0</v>
      </c>
      <c r="AK57" s="89">
        <f t="shared" ref="AK57" si="149">IF(L40*L45*L36=0,0,L40/L45/L36)</f>
        <v>0</v>
      </c>
      <c r="AL57" s="89">
        <f t="shared" ref="AL57" si="150">IF(M40*M45*M36=0,0,M40/M45/M36)</f>
        <v>0</v>
      </c>
      <c r="AM57" s="89">
        <f t="shared" ref="AM57" si="151">IF(N40*N45*N36=0,0,N40/N45/N36)</f>
        <v>0</v>
      </c>
    </row>
    <row r="58" spans="1:39" ht="20" customHeight="1" thickBot="1" x14ac:dyDescent="0.25">
      <c r="A58" s="98"/>
      <c r="B58" s="32" t="s">
        <v>4</v>
      </c>
      <c r="C58" s="108"/>
      <c r="D58" s="109"/>
      <c r="E58" s="109"/>
      <c r="F58" s="109"/>
      <c r="G58" s="109"/>
      <c r="H58" s="109"/>
      <c r="I58" s="109"/>
      <c r="J58" s="109"/>
      <c r="K58" s="109"/>
      <c r="L58" s="109"/>
      <c r="M58" s="109"/>
      <c r="N58" s="110"/>
      <c r="O58" s="36"/>
      <c r="AA58" s="7" t="s">
        <v>248</v>
      </c>
      <c r="AB58" s="89">
        <f>IF(C55=0,0,C40/C55)</f>
        <v>0</v>
      </c>
      <c r="AC58" s="89">
        <f t="shared" ref="AC58" si="152">IF(D55=0,0,D40/D55)</f>
        <v>0</v>
      </c>
      <c r="AD58" s="89">
        <f t="shared" ref="AD58" si="153">IF(E55=0,0,E40/E55)</f>
        <v>0</v>
      </c>
      <c r="AE58" s="89">
        <f t="shared" ref="AE58" si="154">IF(F55=0,0,F40/F55)</f>
        <v>0</v>
      </c>
      <c r="AF58" s="89">
        <f t="shared" ref="AF58" si="155">IF(G55=0,0,G40/G55)</f>
        <v>0</v>
      </c>
      <c r="AG58" s="89">
        <f t="shared" ref="AG58" si="156">IF(H55=0,0,H40/H55)</f>
        <v>0</v>
      </c>
      <c r="AH58" s="89">
        <f t="shared" ref="AH58" si="157">IF(I55=0,0,I40/I55)</f>
        <v>0</v>
      </c>
      <c r="AI58" s="89">
        <f t="shared" ref="AI58" si="158">IF(J55=0,0,J40/J55)</f>
        <v>0</v>
      </c>
      <c r="AJ58" s="89">
        <f t="shared" ref="AJ58" si="159">IF(K55=0,0,K40/K55)</f>
        <v>0</v>
      </c>
      <c r="AK58" s="89">
        <f t="shared" ref="AK58" si="160">IF(L55=0,0,L40/L55)</f>
        <v>0</v>
      </c>
      <c r="AL58" s="89">
        <f t="shared" ref="AL58" si="161">IF(M55=0,0,M40/M55)</f>
        <v>0</v>
      </c>
      <c r="AM58" s="89">
        <f t="shared" ref="AM58" si="162">IF(N55=0,0,N40/N55)</f>
        <v>0</v>
      </c>
    </row>
    <row r="59" spans="1:39" ht="20" customHeight="1" thickBot="1" x14ac:dyDescent="0.25">
      <c r="A59" s="104" t="s">
        <v>13</v>
      </c>
      <c r="B59" s="30" t="s">
        <v>5</v>
      </c>
      <c r="C59" s="108"/>
      <c r="D59" s="109"/>
      <c r="E59" s="109"/>
      <c r="F59" s="109"/>
      <c r="G59" s="109"/>
      <c r="H59" s="109"/>
      <c r="I59" s="109"/>
      <c r="J59" s="109"/>
      <c r="K59" s="109"/>
      <c r="L59" s="109"/>
      <c r="M59" s="109"/>
      <c r="N59" s="110"/>
      <c r="O59" s="17"/>
      <c r="AA59" s="7" t="s">
        <v>237</v>
      </c>
      <c r="AB59" s="89">
        <f>IF(C45=0,0,C54/C45)</f>
        <v>0</v>
      </c>
      <c r="AC59" s="89">
        <f t="shared" ref="AC59" si="163">IF(D45=0,0,D54/D45)</f>
        <v>0</v>
      </c>
      <c r="AD59" s="89">
        <f t="shared" ref="AD59" si="164">IF(E45=0,0,E54/E45)</f>
        <v>0</v>
      </c>
      <c r="AE59" s="89">
        <f t="shared" ref="AE59" si="165">IF(F45=0,0,F54/F45)</f>
        <v>0</v>
      </c>
      <c r="AF59" s="89">
        <f t="shared" ref="AF59" si="166">IF(G45=0,0,G54/G45)</f>
        <v>0</v>
      </c>
      <c r="AG59" s="89">
        <f t="shared" ref="AG59" si="167">IF(H45=0,0,H54/H45)</f>
        <v>0</v>
      </c>
      <c r="AH59" s="89">
        <f t="shared" ref="AH59" si="168">IF(I45=0,0,I54/I45)</f>
        <v>0</v>
      </c>
      <c r="AI59" s="89">
        <f t="shared" ref="AI59" si="169">IF(J45=0,0,J54/J45)</f>
        <v>0</v>
      </c>
      <c r="AJ59" s="89">
        <f t="shared" ref="AJ59" si="170">IF(K45=0,0,K54/K45)</f>
        <v>0</v>
      </c>
      <c r="AK59" s="89">
        <f t="shared" ref="AK59" si="171">IF(L45=0,0,L54/L45)</f>
        <v>0</v>
      </c>
      <c r="AL59" s="89">
        <f t="shared" ref="AL59" si="172">IF(M45=0,0,M54/M45)</f>
        <v>0</v>
      </c>
      <c r="AM59" s="89">
        <f t="shared" ref="AM59" si="173">IF(N45=0,0,N54/N45)</f>
        <v>0</v>
      </c>
    </row>
    <row r="60" spans="1:39" ht="20" customHeight="1" thickBot="1" x14ac:dyDescent="0.25">
      <c r="A60" s="105"/>
      <c r="B60" s="32" t="s">
        <v>6</v>
      </c>
      <c r="C60" s="108"/>
      <c r="D60" s="109"/>
      <c r="E60" s="109"/>
      <c r="F60" s="109"/>
      <c r="G60" s="109"/>
      <c r="H60" s="109"/>
      <c r="I60" s="109"/>
      <c r="J60" s="109"/>
      <c r="K60" s="109"/>
      <c r="L60" s="109"/>
      <c r="M60" s="109"/>
      <c r="N60" s="110"/>
      <c r="O60" s="17"/>
    </row>
    <row r="61" spans="1:39" ht="20" customHeight="1" x14ac:dyDescent="0.2"/>
    <row r="62" spans="1:39" ht="20" customHeight="1" thickBot="1" x14ac:dyDescent="0.25"/>
    <row r="63" spans="1:39" ht="20" customHeight="1" thickBot="1" x14ac:dyDescent="0.3">
      <c r="A63" s="9"/>
      <c r="B63" s="116">
        <v>2015</v>
      </c>
      <c r="C63" s="116"/>
      <c r="D63" s="116"/>
      <c r="E63" s="116"/>
      <c r="F63" s="116"/>
      <c r="G63" s="116"/>
      <c r="H63" s="116"/>
      <c r="I63" s="116"/>
      <c r="J63" s="116"/>
      <c r="K63" s="116"/>
      <c r="L63" s="116"/>
      <c r="M63" s="116"/>
      <c r="N63" s="116"/>
      <c r="O63" s="117"/>
    </row>
    <row r="64" spans="1:39" ht="20" customHeight="1" thickBot="1" x14ac:dyDescent="0.25">
      <c r="A64" s="10"/>
      <c r="B64" s="11"/>
      <c r="C64" s="13" t="s">
        <v>173</v>
      </c>
      <c r="D64" s="13" t="s">
        <v>174</v>
      </c>
      <c r="E64" s="13" t="s">
        <v>175</v>
      </c>
      <c r="F64" s="13" t="s">
        <v>176</v>
      </c>
      <c r="G64" s="13" t="s">
        <v>177</v>
      </c>
      <c r="H64" s="13" t="s">
        <v>178</v>
      </c>
      <c r="I64" s="13" t="s">
        <v>179</v>
      </c>
      <c r="J64" s="13" t="s">
        <v>180</v>
      </c>
      <c r="K64" s="13" t="s">
        <v>181</v>
      </c>
      <c r="L64" s="13" t="s">
        <v>182</v>
      </c>
      <c r="M64" s="13" t="s">
        <v>183</v>
      </c>
      <c r="N64" s="13" t="s">
        <v>184</v>
      </c>
      <c r="O64" s="14">
        <v>2015</v>
      </c>
    </row>
    <row r="65" spans="1:39" ht="20" customHeight="1" thickBot="1" x14ac:dyDescent="0.25">
      <c r="A65" s="10"/>
      <c r="B65" s="16" t="s">
        <v>138</v>
      </c>
      <c r="C65" s="111"/>
      <c r="D65" s="112"/>
      <c r="E65" s="112"/>
      <c r="F65" s="112"/>
      <c r="G65" s="112"/>
      <c r="H65" s="112"/>
      <c r="I65" s="112"/>
      <c r="J65" s="112"/>
      <c r="K65" s="112"/>
      <c r="L65" s="112"/>
      <c r="M65" s="112"/>
      <c r="N65" s="113"/>
      <c r="O65" s="17"/>
    </row>
    <row r="66" spans="1:39" ht="20" customHeight="1" thickBot="1" x14ac:dyDescent="0.25">
      <c r="A66" s="10"/>
      <c r="B66" s="16" t="s">
        <v>205</v>
      </c>
      <c r="C66" s="19"/>
      <c r="D66" s="19"/>
      <c r="E66" s="19"/>
      <c r="F66" s="19"/>
      <c r="G66" s="19"/>
      <c r="H66" s="19"/>
      <c r="I66" s="19"/>
      <c r="J66" s="19"/>
      <c r="K66" s="19"/>
      <c r="L66" s="19"/>
      <c r="M66" s="19"/>
      <c r="N66" s="19"/>
      <c r="O66" s="40">
        <f>SUM(C66:N66)</f>
        <v>0</v>
      </c>
    </row>
    <row r="67" spans="1:39" ht="20" customHeight="1" x14ac:dyDescent="0.2">
      <c r="A67" s="10"/>
      <c r="B67" s="11"/>
      <c r="C67" s="11"/>
      <c r="D67" s="11"/>
      <c r="E67" s="11"/>
      <c r="F67" s="11"/>
      <c r="G67" s="11"/>
      <c r="H67" s="11"/>
      <c r="I67" s="11"/>
      <c r="J67" s="11"/>
      <c r="K67" s="11"/>
      <c r="L67" s="11"/>
      <c r="M67" s="11"/>
      <c r="N67" s="11"/>
      <c r="O67" s="12"/>
    </row>
    <row r="68" spans="1:39" ht="20" customHeight="1" thickBot="1" x14ac:dyDescent="0.25">
      <c r="A68" s="20">
        <v>2015</v>
      </c>
      <c r="B68" s="95" t="s">
        <v>0</v>
      </c>
      <c r="C68" s="21"/>
      <c r="D68" s="21"/>
      <c r="E68" s="21"/>
      <c r="F68" s="21"/>
      <c r="G68" s="21"/>
      <c r="H68" s="21"/>
      <c r="I68" s="21"/>
      <c r="J68" s="21"/>
      <c r="K68" s="106" t="s">
        <v>17</v>
      </c>
      <c r="L68" s="106"/>
      <c r="M68" s="106"/>
      <c r="N68" s="106"/>
      <c r="O68" s="107"/>
      <c r="AG68" s="7">
        <v>2015</v>
      </c>
    </row>
    <row r="69" spans="1:39" ht="20" customHeight="1" thickBot="1" x14ac:dyDescent="0.25">
      <c r="A69" s="10"/>
      <c r="B69" s="26"/>
      <c r="C69" s="13" t="s">
        <v>173</v>
      </c>
      <c r="D69" s="13" t="s">
        <v>174</v>
      </c>
      <c r="E69" s="13" t="s">
        <v>175</v>
      </c>
      <c r="F69" s="13" t="s">
        <v>176</v>
      </c>
      <c r="G69" s="13" t="s">
        <v>177</v>
      </c>
      <c r="H69" s="13" t="s">
        <v>178</v>
      </c>
      <c r="I69" s="13" t="s">
        <v>179</v>
      </c>
      <c r="J69" s="13" t="s">
        <v>180</v>
      </c>
      <c r="K69" s="13" t="s">
        <v>181</v>
      </c>
      <c r="L69" s="13" t="s">
        <v>182</v>
      </c>
      <c r="M69" s="13" t="s">
        <v>183</v>
      </c>
      <c r="N69" s="13" t="s">
        <v>184</v>
      </c>
      <c r="O69" s="14">
        <v>2015</v>
      </c>
      <c r="AB69" s="13" t="s">
        <v>173</v>
      </c>
      <c r="AC69" s="13" t="s">
        <v>174</v>
      </c>
      <c r="AD69" s="13" t="s">
        <v>175</v>
      </c>
      <c r="AE69" s="13" t="s">
        <v>176</v>
      </c>
      <c r="AF69" s="13" t="s">
        <v>177</v>
      </c>
      <c r="AG69" s="13" t="s">
        <v>178</v>
      </c>
      <c r="AH69" s="13" t="s">
        <v>179</v>
      </c>
      <c r="AI69" s="13" t="s">
        <v>180</v>
      </c>
      <c r="AJ69" s="13" t="s">
        <v>181</v>
      </c>
      <c r="AK69" s="13" t="s">
        <v>182</v>
      </c>
      <c r="AL69" s="13" t="s">
        <v>183</v>
      </c>
      <c r="AM69" s="13" t="s">
        <v>184</v>
      </c>
    </row>
    <row r="70" spans="1:39" ht="20" customHeight="1" thickBot="1" x14ac:dyDescent="0.25">
      <c r="A70" s="27" t="s">
        <v>15</v>
      </c>
      <c r="B70" s="11" t="s">
        <v>206</v>
      </c>
      <c r="C70" s="19"/>
      <c r="D70" s="19"/>
      <c r="E70" s="19"/>
      <c r="F70" s="19"/>
      <c r="G70" s="19"/>
      <c r="H70" s="19"/>
      <c r="I70" s="19"/>
      <c r="J70" s="19"/>
      <c r="K70" s="19"/>
      <c r="L70" s="19"/>
      <c r="M70" s="19"/>
      <c r="N70" s="19"/>
      <c r="O70" s="40">
        <f>SUM(C70:N70)</f>
        <v>0</v>
      </c>
      <c r="AA70" s="7" t="s">
        <v>227</v>
      </c>
      <c r="AB70" s="89">
        <f>IF(C71=0,0,C70/C71)</f>
        <v>0</v>
      </c>
      <c r="AC70" s="89">
        <f t="shared" ref="AC70" si="174">IF(D71=0,0,D70/D71)</f>
        <v>0</v>
      </c>
      <c r="AD70" s="89">
        <f t="shared" ref="AD70" si="175">IF(E71=0,0,E70/E71)</f>
        <v>0</v>
      </c>
      <c r="AE70" s="89">
        <f t="shared" ref="AE70" si="176">IF(F71=0,0,F70/F71)</f>
        <v>0</v>
      </c>
      <c r="AF70" s="89">
        <f t="shared" ref="AF70" si="177">IF(G71=0,0,G70/G71)</f>
        <v>0</v>
      </c>
      <c r="AG70" s="89">
        <f t="shared" ref="AG70" si="178">IF(H71=0,0,H70/H71)</f>
        <v>0</v>
      </c>
      <c r="AH70" s="89">
        <f t="shared" ref="AH70" si="179">IF(I71=0,0,I70/I71)</f>
        <v>0</v>
      </c>
      <c r="AI70" s="89">
        <f t="shared" ref="AI70" si="180">IF(J71=0,0,J70/J71)</f>
        <v>0</v>
      </c>
      <c r="AJ70" s="89">
        <f t="shared" ref="AJ70" si="181">IF(K71=0,0,K70/K71)</f>
        <v>0</v>
      </c>
      <c r="AK70" s="89">
        <f t="shared" ref="AK70" si="182">IF(L71=0,0,L70/L71)</f>
        <v>0</v>
      </c>
      <c r="AL70" s="89">
        <f t="shared" ref="AL70" si="183">IF(M71=0,0,M70/M71)</f>
        <v>0</v>
      </c>
      <c r="AM70" s="89">
        <f t="shared" ref="AM70" si="184">IF(N71=0,0,N70/N71)</f>
        <v>0</v>
      </c>
    </row>
    <row r="71" spans="1:39" ht="20" customHeight="1" thickBot="1" x14ac:dyDescent="0.25">
      <c r="A71" s="96" t="s">
        <v>8</v>
      </c>
      <c r="B71" s="11" t="s">
        <v>202</v>
      </c>
      <c r="C71" s="19"/>
      <c r="D71" s="19"/>
      <c r="E71" s="19"/>
      <c r="F71" s="19"/>
      <c r="G71" s="19"/>
      <c r="H71" s="19"/>
      <c r="I71" s="19"/>
      <c r="J71" s="19"/>
      <c r="K71" s="19"/>
      <c r="L71" s="19"/>
      <c r="M71" s="19"/>
      <c r="N71" s="19"/>
      <c r="O71" s="40">
        <f>SUM(C71:N71)</f>
        <v>0</v>
      </c>
      <c r="AA71" s="7" t="s">
        <v>228</v>
      </c>
      <c r="AB71" s="89">
        <f>IF(C72=0,0,C70/C72)</f>
        <v>0</v>
      </c>
      <c r="AC71" s="89">
        <f t="shared" ref="AC71" si="185">IF(D72=0,0,D70/D72)</f>
        <v>0</v>
      </c>
      <c r="AD71" s="89">
        <f t="shared" ref="AD71" si="186">IF(E72=0,0,E70/E72)</f>
        <v>0</v>
      </c>
      <c r="AE71" s="89">
        <f t="shared" ref="AE71" si="187">IF(F72=0,0,F70/F72)</f>
        <v>0</v>
      </c>
      <c r="AF71" s="89">
        <f t="shared" ref="AF71" si="188">IF(G72=0,0,G70/G72)</f>
        <v>0</v>
      </c>
      <c r="AG71" s="89">
        <f t="shared" ref="AG71" si="189">IF(H72=0,0,H70/H72)</f>
        <v>0</v>
      </c>
      <c r="AH71" s="89">
        <f t="shared" ref="AH71" si="190">IF(I72=0,0,I70/I72)</f>
        <v>0</v>
      </c>
      <c r="AI71" s="89">
        <f t="shared" ref="AI71" si="191">IF(J72=0,0,J70/J72)</f>
        <v>0</v>
      </c>
      <c r="AJ71" s="89">
        <f t="shared" ref="AJ71" si="192">IF(K72=0,0,K70/K72)</f>
        <v>0</v>
      </c>
      <c r="AK71" s="89">
        <f t="shared" ref="AK71" si="193">IF(L72=0,0,L70/L72)</f>
        <v>0</v>
      </c>
      <c r="AL71" s="89">
        <f t="shared" ref="AL71" si="194">IF(M72=0,0,M70/M72)</f>
        <v>0</v>
      </c>
      <c r="AM71" s="89">
        <f t="shared" ref="AM71" si="195">IF(N72=0,0,N70/N72)</f>
        <v>0</v>
      </c>
    </row>
    <row r="72" spans="1:39" ht="20" customHeight="1" thickBot="1" x14ac:dyDescent="0.25">
      <c r="A72" s="97"/>
      <c r="B72" s="11" t="s">
        <v>203</v>
      </c>
      <c r="C72" s="19"/>
      <c r="D72" s="19"/>
      <c r="E72" s="19"/>
      <c r="F72" s="19"/>
      <c r="G72" s="19"/>
      <c r="H72" s="19"/>
      <c r="I72" s="19"/>
      <c r="J72" s="19"/>
      <c r="K72" s="19"/>
      <c r="L72" s="19"/>
      <c r="M72" s="19"/>
      <c r="N72" s="19"/>
      <c r="O72" s="40">
        <f>SUM(C72:N72)</f>
        <v>0</v>
      </c>
      <c r="AA72" s="7" t="s">
        <v>229</v>
      </c>
      <c r="AB72" s="89">
        <f>IF(C73=0,0,C70/C73)</f>
        <v>0</v>
      </c>
      <c r="AC72" s="89">
        <f t="shared" ref="AC72" si="196">IF(D73=0,0,D70/D73)</f>
        <v>0</v>
      </c>
      <c r="AD72" s="89">
        <f t="shared" ref="AD72" si="197">IF(E73=0,0,E70/E73)</f>
        <v>0</v>
      </c>
      <c r="AE72" s="89">
        <f t="shared" ref="AE72" si="198">IF(F73=0,0,F70/F73)</f>
        <v>0</v>
      </c>
      <c r="AF72" s="89">
        <f t="shared" ref="AF72" si="199">IF(G73=0,0,G70/G73)</f>
        <v>0</v>
      </c>
      <c r="AG72" s="89">
        <f t="shared" ref="AG72" si="200">IF(H73=0,0,H70/H73)</f>
        <v>0</v>
      </c>
      <c r="AH72" s="89">
        <f t="shared" ref="AH72" si="201">IF(I73=0,0,I70/I73)</f>
        <v>0</v>
      </c>
      <c r="AI72" s="89">
        <f t="shared" ref="AI72" si="202">IF(J73=0,0,J70/J73)</f>
        <v>0</v>
      </c>
      <c r="AJ72" s="89">
        <f t="shared" ref="AJ72" si="203">IF(K73=0,0,K70/K73)</f>
        <v>0</v>
      </c>
      <c r="AK72" s="89">
        <f t="shared" ref="AK72" si="204">IF(L73=0,0,L70/L73)</f>
        <v>0</v>
      </c>
      <c r="AL72" s="89">
        <f t="shared" ref="AL72" si="205">IF(M73=0,0,M70/M73)</f>
        <v>0</v>
      </c>
      <c r="AM72" s="89">
        <f t="shared" ref="AM72" si="206">IF(N73=0,0,N70/N73)</f>
        <v>0</v>
      </c>
    </row>
    <row r="73" spans="1:39" ht="20" customHeight="1" thickBot="1" x14ac:dyDescent="0.25">
      <c r="A73" s="98"/>
      <c r="B73" s="11" t="s">
        <v>16</v>
      </c>
      <c r="C73" s="19"/>
      <c r="D73" s="19"/>
      <c r="E73" s="19"/>
      <c r="F73" s="19"/>
      <c r="G73" s="19"/>
      <c r="H73" s="19"/>
      <c r="I73" s="19"/>
      <c r="J73" s="19"/>
      <c r="K73" s="19"/>
      <c r="L73" s="19"/>
      <c r="M73" s="19"/>
      <c r="N73" s="19"/>
      <c r="O73" s="40">
        <f>SUM(C73:N73)</f>
        <v>0</v>
      </c>
      <c r="AA73" s="7" t="s">
        <v>230</v>
      </c>
      <c r="AB73" s="89">
        <f>C71</f>
        <v>0</v>
      </c>
      <c r="AC73" s="89">
        <f t="shared" ref="AC73:AC75" si="207">D71</f>
        <v>0</v>
      </c>
      <c r="AD73" s="89">
        <f t="shared" ref="AD73:AD75" si="208">E71</f>
        <v>0</v>
      </c>
      <c r="AE73" s="89">
        <f t="shared" ref="AE73:AE75" si="209">F71</f>
        <v>0</v>
      </c>
      <c r="AF73" s="89">
        <f t="shared" ref="AF73:AF75" si="210">G71</f>
        <v>0</v>
      </c>
      <c r="AG73" s="89">
        <f t="shared" ref="AG73:AG75" si="211">H71</f>
        <v>0</v>
      </c>
      <c r="AH73" s="89">
        <f t="shared" ref="AH73:AH75" si="212">I71</f>
        <v>0</v>
      </c>
      <c r="AI73" s="89">
        <f t="shared" ref="AI73:AI75" si="213">J71</f>
        <v>0</v>
      </c>
      <c r="AJ73" s="89">
        <f t="shared" ref="AJ73:AJ75" si="214">K71</f>
        <v>0</v>
      </c>
      <c r="AK73" s="89">
        <f t="shared" ref="AK73:AK75" si="215">L71</f>
        <v>0</v>
      </c>
      <c r="AL73" s="89">
        <f t="shared" ref="AL73:AL75" si="216">M71</f>
        <v>0</v>
      </c>
      <c r="AM73" s="89">
        <f t="shared" ref="AM73:AM75" si="217">N71</f>
        <v>0</v>
      </c>
    </row>
    <row r="74" spans="1:39" ht="20" customHeight="1" thickBot="1" x14ac:dyDescent="0.25">
      <c r="A74" s="10"/>
      <c r="B74" s="95"/>
      <c r="C74" s="95"/>
      <c r="D74" s="95"/>
      <c r="E74" s="95"/>
      <c r="F74" s="95"/>
      <c r="G74" s="95"/>
      <c r="H74" s="95"/>
      <c r="I74" s="95"/>
      <c r="J74" s="95"/>
      <c r="K74" s="114" t="s">
        <v>18</v>
      </c>
      <c r="L74" s="114"/>
      <c r="M74" s="114"/>
      <c r="N74" s="114"/>
      <c r="O74" s="115"/>
      <c r="AA74" s="7" t="s">
        <v>231</v>
      </c>
      <c r="AB74" s="89">
        <f t="shared" ref="AB74:AB75" si="218">C72</f>
        <v>0</v>
      </c>
      <c r="AC74" s="89">
        <f t="shared" si="207"/>
        <v>0</v>
      </c>
      <c r="AD74" s="89">
        <f t="shared" si="208"/>
        <v>0</v>
      </c>
      <c r="AE74" s="89">
        <f t="shared" si="209"/>
        <v>0</v>
      </c>
      <c r="AF74" s="89">
        <f t="shared" si="210"/>
        <v>0</v>
      </c>
      <c r="AG74" s="89">
        <f t="shared" si="211"/>
        <v>0</v>
      </c>
      <c r="AH74" s="89">
        <f t="shared" si="212"/>
        <v>0</v>
      </c>
      <c r="AI74" s="89">
        <f t="shared" si="213"/>
        <v>0</v>
      </c>
      <c r="AJ74" s="89">
        <f t="shared" si="214"/>
        <v>0</v>
      </c>
      <c r="AK74" s="89">
        <f t="shared" si="215"/>
        <v>0</v>
      </c>
      <c r="AL74" s="89">
        <f t="shared" si="216"/>
        <v>0</v>
      </c>
      <c r="AM74" s="89">
        <f t="shared" si="217"/>
        <v>0</v>
      </c>
    </row>
    <row r="75" spans="1:39" ht="20" customHeight="1" thickBot="1" x14ac:dyDescent="0.25">
      <c r="A75" s="96" t="s">
        <v>9</v>
      </c>
      <c r="B75" s="30" t="s">
        <v>12</v>
      </c>
      <c r="C75" s="17"/>
      <c r="D75" s="17"/>
      <c r="E75" s="17"/>
      <c r="F75" s="17"/>
      <c r="G75" s="17"/>
      <c r="H75" s="17"/>
      <c r="I75" s="17"/>
      <c r="J75" s="17"/>
      <c r="K75" s="17"/>
      <c r="L75" s="17"/>
      <c r="M75" s="17"/>
      <c r="N75" s="17"/>
      <c r="O75" s="40">
        <f t="shared" ref="O75:O80" si="219">IF(O$65=0,0,(C75*O$65+(D75-C75)*(O$65-1)+(E75-D75)*(O$65-2)+(F75-E75)*(O$65-3)+(G75-F75)*(O$65-4)+(H75-G75)*(O$65-5)+(I75-H75)*(O$65-6)+(J75-I75)*(O$65-7)+(K75-J75)*(O$65-8)+(L75-K75)*(O$65-9)+(M75-L75)*(O$65-10)+(N75-M75))/O$65)</f>
        <v>0</v>
      </c>
      <c r="AA75" s="7" t="s">
        <v>232</v>
      </c>
      <c r="AB75" s="89">
        <f t="shared" si="218"/>
        <v>0</v>
      </c>
      <c r="AC75" s="89">
        <f t="shared" si="207"/>
        <v>0</v>
      </c>
      <c r="AD75" s="89">
        <f t="shared" si="208"/>
        <v>0</v>
      </c>
      <c r="AE75" s="89">
        <f t="shared" si="209"/>
        <v>0</v>
      </c>
      <c r="AF75" s="89">
        <f t="shared" si="210"/>
        <v>0</v>
      </c>
      <c r="AG75" s="89">
        <f t="shared" si="211"/>
        <v>0</v>
      </c>
      <c r="AH75" s="89">
        <f t="shared" si="212"/>
        <v>0</v>
      </c>
      <c r="AI75" s="89">
        <f t="shared" si="213"/>
        <v>0</v>
      </c>
      <c r="AJ75" s="89">
        <f t="shared" si="214"/>
        <v>0</v>
      </c>
      <c r="AK75" s="89">
        <f t="shared" si="215"/>
        <v>0</v>
      </c>
      <c r="AL75" s="89">
        <f t="shared" si="216"/>
        <v>0</v>
      </c>
      <c r="AM75" s="89">
        <f t="shared" si="217"/>
        <v>0</v>
      </c>
    </row>
    <row r="76" spans="1:39" ht="20" customHeight="1" thickBot="1" x14ac:dyDescent="0.25">
      <c r="A76" s="97"/>
      <c r="B76" s="31" t="s">
        <v>10</v>
      </c>
      <c r="C76" s="17"/>
      <c r="D76" s="17"/>
      <c r="E76" s="17"/>
      <c r="F76" s="17"/>
      <c r="G76" s="17"/>
      <c r="H76" s="17"/>
      <c r="I76" s="17"/>
      <c r="J76" s="17"/>
      <c r="K76" s="17"/>
      <c r="L76" s="17"/>
      <c r="M76" s="17"/>
      <c r="N76" s="17"/>
      <c r="O76" s="40">
        <f t="shared" si="219"/>
        <v>0</v>
      </c>
      <c r="AA76" s="7" t="s">
        <v>233</v>
      </c>
      <c r="AB76" s="89">
        <f>SUM(AB73:AB75)</f>
        <v>0</v>
      </c>
      <c r="AC76" s="89">
        <f t="shared" ref="AC76" si="220">SUM(AC73:AC75)</f>
        <v>0</v>
      </c>
      <c r="AD76" s="89">
        <f t="shared" ref="AD76" si="221">SUM(AD73:AD75)</f>
        <v>0</v>
      </c>
      <c r="AE76" s="89">
        <f t="shared" ref="AE76" si="222">SUM(AE73:AE75)</f>
        <v>0</v>
      </c>
      <c r="AF76" s="89">
        <f t="shared" ref="AF76" si="223">SUM(AF73:AF75)</f>
        <v>0</v>
      </c>
      <c r="AG76" s="89">
        <f t="shared" ref="AG76" si="224">SUM(AG73:AG75)</f>
        <v>0</v>
      </c>
      <c r="AH76" s="89">
        <f t="shared" ref="AH76" si="225">SUM(AH73:AH75)</f>
        <v>0</v>
      </c>
      <c r="AI76" s="89">
        <f t="shared" ref="AI76" si="226">SUM(AI73:AI75)</f>
        <v>0</v>
      </c>
      <c r="AJ76" s="89">
        <f t="shared" ref="AJ76" si="227">SUM(AJ73:AJ75)</f>
        <v>0</v>
      </c>
      <c r="AK76" s="89">
        <f t="shared" ref="AK76" si="228">SUM(AK73:AK75)</f>
        <v>0</v>
      </c>
      <c r="AL76" s="89">
        <f t="shared" ref="AL76" si="229">SUM(AL73:AL75)</f>
        <v>0</v>
      </c>
      <c r="AM76" s="89">
        <f t="shared" ref="AM76" si="230">SUM(AM73:AM75)</f>
        <v>0</v>
      </c>
    </row>
    <row r="77" spans="1:39" ht="20" customHeight="1" thickBot="1" x14ac:dyDescent="0.25">
      <c r="A77" s="98"/>
      <c r="B77" s="32" t="s">
        <v>11</v>
      </c>
      <c r="C77" s="17"/>
      <c r="D77" s="17"/>
      <c r="E77" s="17"/>
      <c r="F77" s="17"/>
      <c r="G77" s="17"/>
      <c r="H77" s="17"/>
      <c r="I77" s="17"/>
      <c r="J77" s="17"/>
      <c r="K77" s="17"/>
      <c r="L77" s="17"/>
      <c r="M77" s="17"/>
      <c r="N77" s="17"/>
      <c r="O77" s="40">
        <f t="shared" si="219"/>
        <v>0</v>
      </c>
    </row>
    <row r="78" spans="1:39" ht="20" customHeight="1" thickBot="1" x14ac:dyDescent="0.25">
      <c r="A78" s="99" t="s">
        <v>224</v>
      </c>
      <c r="B78" s="30" t="s">
        <v>223</v>
      </c>
      <c r="C78" s="17"/>
      <c r="D78" s="17"/>
      <c r="E78" s="17"/>
      <c r="F78" s="17"/>
      <c r="G78" s="17"/>
      <c r="H78" s="17"/>
      <c r="I78" s="17"/>
      <c r="J78" s="17"/>
      <c r="K78" s="17"/>
      <c r="L78" s="17"/>
      <c r="M78" s="17"/>
      <c r="N78" s="17"/>
      <c r="O78" s="40">
        <f t="shared" si="219"/>
        <v>0</v>
      </c>
    </row>
    <row r="79" spans="1:39" ht="20" customHeight="1" thickBot="1" x14ac:dyDescent="0.25">
      <c r="A79" s="100"/>
      <c r="B79" s="31" t="s">
        <v>225</v>
      </c>
      <c r="C79" s="17"/>
      <c r="D79" s="17"/>
      <c r="E79" s="17"/>
      <c r="F79" s="17"/>
      <c r="G79" s="17"/>
      <c r="H79" s="17"/>
      <c r="I79" s="17"/>
      <c r="J79" s="17"/>
      <c r="K79" s="17"/>
      <c r="L79" s="17"/>
      <c r="M79" s="17"/>
      <c r="N79" s="17"/>
      <c r="O79" s="40">
        <f t="shared" si="219"/>
        <v>0</v>
      </c>
      <c r="AA79" s="7" t="s">
        <v>29</v>
      </c>
      <c r="AB79" s="89">
        <f>IF(C75=0,0,C78/C75)</f>
        <v>0</v>
      </c>
      <c r="AC79" s="89">
        <f t="shared" ref="AC79:AC81" si="231">IF(D75=0,0,D78/D75)</f>
        <v>0</v>
      </c>
      <c r="AD79" s="89">
        <f t="shared" ref="AD79:AD81" si="232">IF(E75=0,0,E78/E75)</f>
        <v>0</v>
      </c>
      <c r="AE79" s="89">
        <f t="shared" ref="AE79:AE81" si="233">IF(F75=0,0,F78/F75)</f>
        <v>0</v>
      </c>
      <c r="AF79" s="89">
        <f t="shared" ref="AF79:AF81" si="234">IF(G75=0,0,G78/G75)</f>
        <v>0</v>
      </c>
      <c r="AG79" s="89">
        <f t="shared" ref="AG79:AG81" si="235">IF(H75=0,0,H78/H75)</f>
        <v>0</v>
      </c>
      <c r="AH79" s="89">
        <f t="shared" ref="AH79:AH81" si="236">IF(I75=0,0,I78/I75)</f>
        <v>0</v>
      </c>
      <c r="AI79" s="89">
        <f t="shared" ref="AI79:AI81" si="237">IF(J75=0,0,J78/J75)</f>
        <v>0</v>
      </c>
      <c r="AJ79" s="89">
        <f t="shared" ref="AJ79:AJ81" si="238">IF(K75=0,0,K78/K75)</f>
        <v>0</v>
      </c>
      <c r="AK79" s="89">
        <f t="shared" ref="AK79:AK81" si="239">IF(L75=0,0,L78/L75)</f>
        <v>0</v>
      </c>
      <c r="AL79" s="89">
        <f t="shared" ref="AL79:AL81" si="240">IF(M75=0,0,M78/M75)</f>
        <v>0</v>
      </c>
      <c r="AM79" s="89">
        <f t="shared" ref="AM79:AM81" si="241">IF(N75=0,0,N78/N75)</f>
        <v>0</v>
      </c>
    </row>
    <row r="80" spans="1:39" ht="20" customHeight="1" thickBot="1" x14ac:dyDescent="0.25">
      <c r="A80" s="101"/>
      <c r="B80" s="32" t="s">
        <v>226</v>
      </c>
      <c r="C80" s="17"/>
      <c r="D80" s="17"/>
      <c r="E80" s="17"/>
      <c r="F80" s="17"/>
      <c r="G80" s="17"/>
      <c r="H80" s="17"/>
      <c r="I80" s="17"/>
      <c r="J80" s="17"/>
      <c r="K80" s="17"/>
      <c r="L80" s="17"/>
      <c r="M80" s="17"/>
      <c r="N80" s="17"/>
      <c r="O80" s="40">
        <f t="shared" si="219"/>
        <v>0</v>
      </c>
      <c r="AA80" s="7" t="s">
        <v>30</v>
      </c>
      <c r="AB80" s="89">
        <f>IF(C76=0,0,C79/C76)</f>
        <v>0</v>
      </c>
      <c r="AC80" s="89">
        <f t="shared" si="231"/>
        <v>0</v>
      </c>
      <c r="AD80" s="89">
        <f t="shared" si="232"/>
        <v>0</v>
      </c>
      <c r="AE80" s="89">
        <f t="shared" si="233"/>
        <v>0</v>
      </c>
      <c r="AF80" s="89">
        <f t="shared" si="234"/>
        <v>0</v>
      </c>
      <c r="AG80" s="89">
        <f t="shared" si="235"/>
        <v>0</v>
      </c>
      <c r="AH80" s="89">
        <f t="shared" si="236"/>
        <v>0</v>
      </c>
      <c r="AI80" s="89">
        <f t="shared" si="237"/>
        <v>0</v>
      </c>
      <c r="AJ80" s="89">
        <f t="shared" si="238"/>
        <v>0</v>
      </c>
      <c r="AK80" s="89">
        <f t="shared" si="239"/>
        <v>0</v>
      </c>
      <c r="AL80" s="89">
        <f t="shared" si="240"/>
        <v>0</v>
      </c>
      <c r="AM80" s="89">
        <f t="shared" si="241"/>
        <v>0</v>
      </c>
    </row>
    <row r="81" spans="1:39" ht="20" customHeight="1" thickBot="1" x14ac:dyDescent="0.25">
      <c r="A81" s="96" t="s">
        <v>151</v>
      </c>
      <c r="B81" s="33" t="s">
        <v>148</v>
      </c>
      <c r="C81" s="17"/>
      <c r="D81" s="17"/>
      <c r="E81" s="17"/>
      <c r="F81" s="17"/>
      <c r="G81" s="17"/>
      <c r="H81" s="17"/>
      <c r="I81" s="17"/>
      <c r="J81" s="17"/>
      <c r="K81" s="17"/>
      <c r="L81" s="17"/>
      <c r="M81" s="17"/>
      <c r="N81" s="17"/>
      <c r="O81" s="40">
        <f>SUM(C81:N81)</f>
        <v>0</v>
      </c>
      <c r="AA81" s="7" t="s">
        <v>31</v>
      </c>
      <c r="AB81" s="89">
        <f>IF(C77=0,0,C80/C77)</f>
        <v>0</v>
      </c>
      <c r="AC81" s="89">
        <f t="shared" si="231"/>
        <v>0</v>
      </c>
      <c r="AD81" s="89">
        <f t="shared" si="232"/>
        <v>0</v>
      </c>
      <c r="AE81" s="89">
        <f t="shared" si="233"/>
        <v>0</v>
      </c>
      <c r="AF81" s="89">
        <f t="shared" si="234"/>
        <v>0</v>
      </c>
      <c r="AG81" s="89">
        <f t="shared" si="235"/>
        <v>0</v>
      </c>
      <c r="AH81" s="89">
        <f t="shared" si="236"/>
        <v>0</v>
      </c>
      <c r="AI81" s="89">
        <f t="shared" si="237"/>
        <v>0</v>
      </c>
      <c r="AJ81" s="89">
        <f t="shared" si="238"/>
        <v>0</v>
      </c>
      <c r="AK81" s="89">
        <f t="shared" si="239"/>
        <v>0</v>
      </c>
      <c r="AL81" s="89">
        <f t="shared" si="240"/>
        <v>0</v>
      </c>
      <c r="AM81" s="89">
        <f t="shared" si="241"/>
        <v>0</v>
      </c>
    </row>
    <row r="82" spans="1:39" ht="20" customHeight="1" thickBot="1" x14ac:dyDescent="0.25">
      <c r="A82" s="97"/>
      <c r="B82" s="34" t="s">
        <v>149</v>
      </c>
      <c r="C82" s="17"/>
      <c r="D82" s="17"/>
      <c r="E82" s="17"/>
      <c r="F82" s="17"/>
      <c r="G82" s="17"/>
      <c r="H82" s="17"/>
      <c r="I82" s="17"/>
      <c r="J82" s="17"/>
      <c r="K82" s="17"/>
      <c r="L82" s="17"/>
      <c r="M82" s="17"/>
      <c r="N82" s="17"/>
      <c r="O82" s="40">
        <f>SUM(C82:N82)</f>
        <v>0</v>
      </c>
      <c r="AA82" s="7" t="s">
        <v>234</v>
      </c>
      <c r="AB82" s="89">
        <f>C81</f>
        <v>0</v>
      </c>
      <c r="AC82" s="89">
        <f t="shared" ref="AC82:AM82" si="242">D81</f>
        <v>0</v>
      </c>
      <c r="AD82" s="89">
        <f t="shared" si="242"/>
        <v>0</v>
      </c>
      <c r="AE82" s="89">
        <f t="shared" si="242"/>
        <v>0</v>
      </c>
      <c r="AF82" s="89">
        <f t="shared" si="242"/>
        <v>0</v>
      </c>
      <c r="AG82" s="89">
        <f t="shared" si="242"/>
        <v>0</v>
      </c>
      <c r="AH82" s="89">
        <f t="shared" si="242"/>
        <v>0</v>
      </c>
      <c r="AI82" s="89">
        <f t="shared" si="242"/>
        <v>0</v>
      </c>
      <c r="AJ82" s="89">
        <f t="shared" si="242"/>
        <v>0</v>
      </c>
      <c r="AK82" s="89">
        <f t="shared" si="242"/>
        <v>0</v>
      </c>
      <c r="AL82" s="89">
        <f t="shared" si="242"/>
        <v>0</v>
      </c>
      <c r="AM82" s="89">
        <f t="shared" si="242"/>
        <v>0</v>
      </c>
    </row>
    <row r="83" spans="1:39" ht="20" customHeight="1" thickBot="1" x14ac:dyDescent="0.25">
      <c r="A83" s="98"/>
      <c r="B83" s="35" t="s">
        <v>150</v>
      </c>
      <c r="C83" s="17"/>
      <c r="D83" s="17"/>
      <c r="E83" s="17"/>
      <c r="F83" s="17"/>
      <c r="G83" s="17"/>
      <c r="H83" s="17"/>
      <c r="I83" s="17"/>
      <c r="J83" s="17"/>
      <c r="K83" s="17"/>
      <c r="L83" s="17"/>
      <c r="M83" s="17"/>
      <c r="N83" s="17"/>
      <c r="O83" s="40">
        <f>SUM(C83:N83)</f>
        <v>0</v>
      </c>
      <c r="AA83" s="7" t="s">
        <v>235</v>
      </c>
      <c r="AB83" s="89">
        <f t="shared" ref="AB83:AB84" si="243">C82</f>
        <v>0</v>
      </c>
      <c r="AC83" s="89">
        <f t="shared" ref="AC83:AC84" si="244">D82</f>
        <v>0</v>
      </c>
      <c r="AD83" s="89">
        <f t="shared" ref="AD83:AD84" si="245">E82</f>
        <v>0</v>
      </c>
      <c r="AE83" s="89">
        <f t="shared" ref="AE83:AE84" si="246">F82</f>
        <v>0</v>
      </c>
      <c r="AF83" s="89">
        <f t="shared" ref="AF83:AF84" si="247">G82</f>
        <v>0</v>
      </c>
      <c r="AG83" s="89">
        <f t="shared" ref="AG83:AG84" si="248">H82</f>
        <v>0</v>
      </c>
      <c r="AH83" s="89">
        <f t="shared" ref="AH83:AH84" si="249">I82</f>
        <v>0</v>
      </c>
      <c r="AI83" s="89">
        <f t="shared" ref="AI83:AI84" si="250">J82</f>
        <v>0</v>
      </c>
      <c r="AJ83" s="89">
        <f t="shared" ref="AJ83:AJ84" si="251">K82</f>
        <v>0</v>
      </c>
      <c r="AK83" s="89">
        <f t="shared" ref="AK83:AK84" si="252">L82</f>
        <v>0</v>
      </c>
      <c r="AL83" s="89">
        <f t="shared" ref="AL83:AL84" si="253">M82</f>
        <v>0</v>
      </c>
      <c r="AM83" s="89">
        <f t="shared" ref="AM83:AM84" si="254">N82</f>
        <v>0</v>
      </c>
    </row>
    <row r="84" spans="1:39" ht="20" customHeight="1" thickBot="1" x14ac:dyDescent="0.25">
      <c r="A84" s="96" t="s">
        <v>14</v>
      </c>
      <c r="B84" s="30" t="s">
        <v>207</v>
      </c>
      <c r="C84" s="17"/>
      <c r="D84" s="17"/>
      <c r="E84" s="17"/>
      <c r="F84" s="17"/>
      <c r="G84" s="17"/>
      <c r="H84" s="17"/>
      <c r="I84" s="17"/>
      <c r="J84" s="17"/>
      <c r="K84" s="17"/>
      <c r="L84" s="17"/>
      <c r="M84" s="17"/>
      <c r="N84" s="17"/>
      <c r="O84" s="40">
        <f>SUM(C84:N84)</f>
        <v>0</v>
      </c>
      <c r="AA84" s="7" t="s">
        <v>236</v>
      </c>
      <c r="AB84" s="89">
        <f t="shared" si="243"/>
        <v>0</v>
      </c>
      <c r="AC84" s="89">
        <f t="shared" si="244"/>
        <v>0</v>
      </c>
      <c r="AD84" s="89">
        <f t="shared" si="245"/>
        <v>0</v>
      </c>
      <c r="AE84" s="89">
        <f t="shared" si="246"/>
        <v>0</v>
      </c>
      <c r="AF84" s="89">
        <f t="shared" si="247"/>
        <v>0</v>
      </c>
      <c r="AG84" s="89">
        <f t="shared" si="248"/>
        <v>0</v>
      </c>
      <c r="AH84" s="89">
        <f t="shared" si="249"/>
        <v>0</v>
      </c>
      <c r="AI84" s="89">
        <f t="shared" si="250"/>
        <v>0</v>
      </c>
      <c r="AJ84" s="89">
        <f t="shared" si="251"/>
        <v>0</v>
      </c>
      <c r="AK84" s="89">
        <f t="shared" si="252"/>
        <v>0</v>
      </c>
      <c r="AL84" s="89">
        <f t="shared" si="253"/>
        <v>0</v>
      </c>
      <c r="AM84" s="89">
        <f t="shared" si="254"/>
        <v>0</v>
      </c>
    </row>
    <row r="85" spans="1:39" ht="20" customHeight="1" thickBot="1" x14ac:dyDescent="0.25">
      <c r="A85" s="97"/>
      <c r="B85" s="31" t="s">
        <v>247</v>
      </c>
      <c r="C85" s="17"/>
      <c r="D85" s="17"/>
      <c r="E85" s="17"/>
      <c r="F85" s="17"/>
      <c r="G85" s="17"/>
      <c r="H85" s="17"/>
      <c r="I85" s="17"/>
      <c r="J85" s="17"/>
      <c r="K85" s="17"/>
      <c r="L85" s="17"/>
      <c r="M85" s="17"/>
      <c r="N85" s="17"/>
      <c r="O85" s="40">
        <f>IF(SUM(C$75:N$75)=0,0,(C85*C$75+D85*D$75+E85*E$75+F85*F$75+G85*G$75+H85*H$75+I85*I$75+J85*J$75+K85*K$75+L85*L$75+M85*M$75+N85*N$75)/SUM(C$75:N$75))</f>
        <v>0</v>
      </c>
      <c r="AA85" s="7" t="s">
        <v>32</v>
      </c>
      <c r="AB85" s="89">
        <f>C86</f>
        <v>0</v>
      </c>
      <c r="AC85" s="89">
        <f t="shared" ref="AC85:AC86" si="255">D86</f>
        <v>0</v>
      </c>
      <c r="AD85" s="89">
        <f t="shared" ref="AD85:AD86" si="256">E86</f>
        <v>0</v>
      </c>
      <c r="AE85" s="89">
        <f t="shared" ref="AE85:AE86" si="257">F86</f>
        <v>0</v>
      </c>
      <c r="AF85" s="89">
        <f t="shared" ref="AF85:AF86" si="258">G86</f>
        <v>0</v>
      </c>
      <c r="AG85" s="89">
        <f t="shared" ref="AG85:AG86" si="259">H86</f>
        <v>0</v>
      </c>
      <c r="AH85" s="89">
        <f t="shared" ref="AH85:AH86" si="260">I86</f>
        <v>0</v>
      </c>
      <c r="AI85" s="89">
        <f t="shared" ref="AI85:AI86" si="261">J86</f>
        <v>0</v>
      </c>
      <c r="AJ85" s="89">
        <f t="shared" ref="AJ85:AJ86" si="262">K86</f>
        <v>0</v>
      </c>
      <c r="AK85" s="89">
        <f t="shared" ref="AK85:AK86" si="263">L86</f>
        <v>0</v>
      </c>
      <c r="AL85" s="89">
        <f t="shared" ref="AL85:AL86" si="264">M86</f>
        <v>0</v>
      </c>
      <c r="AM85" s="89">
        <f t="shared" ref="AM85:AM86" si="265">N86</f>
        <v>0</v>
      </c>
    </row>
    <row r="86" spans="1:39" ht="20" customHeight="1" thickBot="1" x14ac:dyDescent="0.25">
      <c r="A86" s="97"/>
      <c r="B86" s="31" t="s">
        <v>2</v>
      </c>
      <c r="C86" s="17"/>
      <c r="D86" s="17"/>
      <c r="E86" s="17"/>
      <c r="F86" s="17"/>
      <c r="G86" s="17"/>
      <c r="H86" s="17"/>
      <c r="I86" s="17"/>
      <c r="J86" s="17"/>
      <c r="K86" s="17"/>
      <c r="L86" s="17"/>
      <c r="M86" s="17"/>
      <c r="N86" s="17"/>
      <c r="O86" s="40">
        <f>IF(SUM(C$75:N$75)=0,0,(C86*C$75+D86*D$75+E86*E$75+F86*F$75+G86*G$75+H86*H$75+I86*I$75+J86*J$75+K86*K$75+L86*L$75+M86*M$75+N86*N$75)/SUM(C$75:N$75))</f>
        <v>0</v>
      </c>
      <c r="AA86" s="7" t="s">
        <v>33</v>
      </c>
      <c r="AB86" s="89">
        <f>C87</f>
        <v>0</v>
      </c>
      <c r="AC86" s="89">
        <f t="shared" si="255"/>
        <v>0</v>
      </c>
      <c r="AD86" s="89">
        <f t="shared" si="256"/>
        <v>0</v>
      </c>
      <c r="AE86" s="89">
        <f t="shared" si="257"/>
        <v>0</v>
      </c>
      <c r="AF86" s="89">
        <f t="shared" si="258"/>
        <v>0</v>
      </c>
      <c r="AG86" s="89">
        <f t="shared" si="259"/>
        <v>0</v>
      </c>
      <c r="AH86" s="89">
        <f t="shared" si="260"/>
        <v>0</v>
      </c>
      <c r="AI86" s="89">
        <f t="shared" si="261"/>
        <v>0</v>
      </c>
      <c r="AJ86" s="89">
        <f t="shared" si="262"/>
        <v>0</v>
      </c>
      <c r="AK86" s="89">
        <f t="shared" si="263"/>
        <v>0</v>
      </c>
      <c r="AL86" s="89">
        <f t="shared" si="264"/>
        <v>0</v>
      </c>
      <c r="AM86" s="89">
        <f t="shared" si="265"/>
        <v>0</v>
      </c>
    </row>
    <row r="87" spans="1:39" ht="20" customHeight="1" thickBot="1" x14ac:dyDescent="0.25">
      <c r="A87" s="97"/>
      <c r="B87" s="31" t="s">
        <v>3</v>
      </c>
      <c r="C87" s="17"/>
      <c r="D87" s="17"/>
      <c r="E87" s="17"/>
      <c r="F87" s="17"/>
      <c r="G87" s="17"/>
      <c r="H87" s="17"/>
      <c r="I87" s="17"/>
      <c r="J87" s="17"/>
      <c r="K87" s="17"/>
      <c r="L87" s="17"/>
      <c r="M87" s="17"/>
      <c r="N87" s="17"/>
      <c r="O87" s="40">
        <f>IF(SUM(C$75:N$75)=0,0,(C87*C$75+D87*D$75+E87*E$75+F87*F$75+G87*G$75+H87*H$75+I87*I$75+J87*J$75+K87*K$75+L87*L$75+M87*M$75+N87*N$75)/SUM(C$75:N$75))</f>
        <v>0</v>
      </c>
      <c r="AA87" s="7" t="s">
        <v>34</v>
      </c>
      <c r="AB87" s="89">
        <f>IF(C70*C75*C66=0,0,C70/C75/C66)</f>
        <v>0</v>
      </c>
      <c r="AC87" s="89">
        <f t="shared" ref="AC87" si="266">IF(D70*D75*D66=0,0,D70/D75/D66)</f>
        <v>0</v>
      </c>
      <c r="AD87" s="89">
        <f t="shared" ref="AD87" si="267">IF(E70*E75*E66=0,0,E70/E75/E66)</f>
        <v>0</v>
      </c>
      <c r="AE87" s="89">
        <f t="shared" ref="AE87" si="268">IF(F70*F75*F66=0,0,F70/F75/F66)</f>
        <v>0</v>
      </c>
      <c r="AF87" s="89">
        <f t="shared" ref="AF87" si="269">IF(G70*G75*G66=0,0,G70/G75/G66)</f>
        <v>0</v>
      </c>
      <c r="AG87" s="89">
        <f t="shared" ref="AG87" si="270">IF(H70*H75*H66=0,0,H70/H75/H66)</f>
        <v>0</v>
      </c>
      <c r="AH87" s="89">
        <f t="shared" ref="AH87" si="271">IF(I70*I75*I66=0,0,I70/I75/I66)</f>
        <v>0</v>
      </c>
      <c r="AI87" s="89">
        <f t="shared" ref="AI87" si="272">IF(J70*J75*J66=0,0,J70/J75/J66)</f>
        <v>0</v>
      </c>
      <c r="AJ87" s="89">
        <f t="shared" ref="AJ87" si="273">IF(K70*K75*K66=0,0,K70/K75/K66)</f>
        <v>0</v>
      </c>
      <c r="AK87" s="89">
        <f t="shared" ref="AK87" si="274">IF(L70*L75*L66=0,0,L70/L75/L66)</f>
        <v>0</v>
      </c>
      <c r="AL87" s="89">
        <f t="shared" ref="AL87" si="275">IF(M70*M75*M66=0,0,M70/M75/M66)</f>
        <v>0</v>
      </c>
      <c r="AM87" s="89">
        <f t="shared" ref="AM87" si="276">IF(N70*N75*N66=0,0,N70/N75/N66)</f>
        <v>0</v>
      </c>
    </row>
    <row r="88" spans="1:39" ht="20" customHeight="1" thickBot="1" x14ac:dyDescent="0.25">
      <c r="A88" s="98"/>
      <c r="B88" s="32" t="s">
        <v>4</v>
      </c>
      <c r="C88" s="108"/>
      <c r="D88" s="109"/>
      <c r="E88" s="109"/>
      <c r="F88" s="109"/>
      <c r="G88" s="109"/>
      <c r="H88" s="109"/>
      <c r="I88" s="109"/>
      <c r="J88" s="109"/>
      <c r="K88" s="109"/>
      <c r="L88" s="109"/>
      <c r="M88" s="109"/>
      <c r="N88" s="110"/>
      <c r="O88" s="36"/>
      <c r="AA88" s="7" t="s">
        <v>248</v>
      </c>
      <c r="AB88" s="89">
        <f>IF(C85=0,0,C70/C85)</f>
        <v>0</v>
      </c>
      <c r="AC88" s="89">
        <f t="shared" ref="AC88" si="277">IF(D85=0,0,D70/D85)</f>
        <v>0</v>
      </c>
      <c r="AD88" s="89">
        <f t="shared" ref="AD88" si="278">IF(E85=0,0,E70/E85)</f>
        <v>0</v>
      </c>
      <c r="AE88" s="89">
        <f t="shared" ref="AE88" si="279">IF(F85=0,0,F70/F85)</f>
        <v>0</v>
      </c>
      <c r="AF88" s="89">
        <f t="shared" ref="AF88" si="280">IF(G85=0,0,G70/G85)</f>
        <v>0</v>
      </c>
      <c r="AG88" s="89">
        <f t="shared" ref="AG88" si="281">IF(H85=0,0,H70/H85)</f>
        <v>0</v>
      </c>
      <c r="AH88" s="89">
        <f t="shared" ref="AH88" si="282">IF(I85=0,0,I70/I85)</f>
        <v>0</v>
      </c>
      <c r="AI88" s="89">
        <f t="shared" ref="AI88" si="283">IF(J85=0,0,J70/J85)</f>
        <v>0</v>
      </c>
      <c r="AJ88" s="89">
        <f t="shared" ref="AJ88" si="284">IF(K85=0,0,K70/K85)</f>
        <v>0</v>
      </c>
      <c r="AK88" s="89">
        <f t="shared" ref="AK88" si="285">IF(L85=0,0,L70/L85)</f>
        <v>0</v>
      </c>
      <c r="AL88" s="89">
        <f t="shared" ref="AL88" si="286">IF(M85=0,0,M70/M85)</f>
        <v>0</v>
      </c>
      <c r="AM88" s="89">
        <f t="shared" ref="AM88" si="287">IF(N85=0,0,N70/N85)</f>
        <v>0</v>
      </c>
    </row>
    <row r="89" spans="1:39" ht="20" customHeight="1" thickBot="1" x14ac:dyDescent="0.25">
      <c r="A89" s="104" t="s">
        <v>13</v>
      </c>
      <c r="B89" s="30" t="s">
        <v>5</v>
      </c>
      <c r="C89" s="108"/>
      <c r="D89" s="109"/>
      <c r="E89" s="109"/>
      <c r="F89" s="109"/>
      <c r="G89" s="109"/>
      <c r="H89" s="109"/>
      <c r="I89" s="109"/>
      <c r="J89" s="109"/>
      <c r="K89" s="109"/>
      <c r="L89" s="109"/>
      <c r="M89" s="109"/>
      <c r="N89" s="110"/>
      <c r="O89" s="17"/>
      <c r="AA89" s="7" t="s">
        <v>237</v>
      </c>
      <c r="AB89" s="89">
        <f>IF(C75=0,0,C84/C75)</f>
        <v>0</v>
      </c>
      <c r="AC89" s="89">
        <f t="shared" ref="AC89" si="288">IF(D75=0,0,D84/D75)</f>
        <v>0</v>
      </c>
      <c r="AD89" s="89">
        <f t="shared" ref="AD89" si="289">IF(E75=0,0,E84/E75)</f>
        <v>0</v>
      </c>
      <c r="AE89" s="89">
        <f t="shared" ref="AE89" si="290">IF(F75=0,0,F84/F75)</f>
        <v>0</v>
      </c>
      <c r="AF89" s="89">
        <f t="shared" ref="AF89" si="291">IF(G75=0,0,G84/G75)</f>
        <v>0</v>
      </c>
      <c r="AG89" s="89">
        <f t="shared" ref="AG89" si="292">IF(H75=0,0,H84/H75)</f>
        <v>0</v>
      </c>
      <c r="AH89" s="89">
        <f t="shared" ref="AH89" si="293">IF(I75=0,0,I84/I75)</f>
        <v>0</v>
      </c>
      <c r="AI89" s="89">
        <f t="shared" ref="AI89" si="294">IF(J75=0,0,J84/J75)</f>
        <v>0</v>
      </c>
      <c r="AJ89" s="89">
        <f t="shared" ref="AJ89" si="295">IF(K75=0,0,K84/K75)</f>
        <v>0</v>
      </c>
      <c r="AK89" s="89">
        <f t="shared" ref="AK89" si="296">IF(L75=0,0,L84/L75)</f>
        <v>0</v>
      </c>
      <c r="AL89" s="89">
        <f t="shared" ref="AL89" si="297">IF(M75=0,0,M84/M75)</f>
        <v>0</v>
      </c>
      <c r="AM89" s="89">
        <f t="shared" ref="AM89" si="298">IF(N75=0,0,N84/N75)</f>
        <v>0</v>
      </c>
    </row>
    <row r="90" spans="1:39" ht="20" customHeight="1" thickBot="1" x14ac:dyDescent="0.25">
      <c r="A90" s="105"/>
      <c r="B90" s="32" t="s">
        <v>6</v>
      </c>
      <c r="C90" s="108"/>
      <c r="D90" s="109"/>
      <c r="E90" s="109"/>
      <c r="F90" s="109"/>
      <c r="G90" s="109"/>
      <c r="H90" s="109"/>
      <c r="I90" s="109"/>
      <c r="J90" s="109"/>
      <c r="K90" s="109"/>
      <c r="L90" s="109"/>
      <c r="M90" s="109"/>
      <c r="N90" s="110"/>
      <c r="O90" s="17"/>
    </row>
    <row r="91" spans="1:39" ht="20" customHeight="1" x14ac:dyDescent="0.2"/>
    <row r="92" spans="1:39" ht="20" customHeight="1" thickBot="1" x14ac:dyDescent="0.25"/>
    <row r="93" spans="1:39" ht="20" customHeight="1" thickBot="1" x14ac:dyDescent="0.3">
      <c r="A93" s="9"/>
      <c r="B93" s="116">
        <v>2016</v>
      </c>
      <c r="C93" s="116"/>
      <c r="D93" s="116"/>
      <c r="E93" s="116"/>
      <c r="F93" s="116"/>
      <c r="G93" s="116"/>
      <c r="H93" s="116"/>
      <c r="I93" s="116"/>
      <c r="J93" s="116"/>
      <c r="K93" s="116"/>
      <c r="L93" s="116"/>
      <c r="M93" s="116"/>
      <c r="N93" s="116"/>
      <c r="O93" s="37"/>
    </row>
    <row r="94" spans="1:39" ht="20" customHeight="1" thickBot="1" x14ac:dyDescent="0.25">
      <c r="A94" s="10"/>
      <c r="B94" s="11"/>
      <c r="C94" s="13" t="s">
        <v>173</v>
      </c>
      <c r="D94" s="13" t="s">
        <v>174</v>
      </c>
      <c r="E94" s="13" t="s">
        <v>175</v>
      </c>
      <c r="F94" s="13" t="s">
        <v>176</v>
      </c>
      <c r="G94" s="13" t="s">
        <v>177</v>
      </c>
      <c r="H94" s="13" t="s">
        <v>178</v>
      </c>
      <c r="I94" s="13" t="s">
        <v>179</v>
      </c>
      <c r="J94" s="13" t="s">
        <v>180</v>
      </c>
      <c r="K94" s="13" t="s">
        <v>181</v>
      </c>
      <c r="L94" s="13" t="s">
        <v>182</v>
      </c>
      <c r="M94" s="13" t="s">
        <v>183</v>
      </c>
      <c r="N94" s="13" t="s">
        <v>184</v>
      </c>
      <c r="O94" s="14">
        <v>2016</v>
      </c>
    </row>
    <row r="95" spans="1:39" ht="20" customHeight="1" thickBot="1" x14ac:dyDescent="0.25">
      <c r="A95" s="10"/>
      <c r="B95" s="16" t="s">
        <v>138</v>
      </c>
      <c r="C95" s="111"/>
      <c r="D95" s="112"/>
      <c r="E95" s="112"/>
      <c r="F95" s="112"/>
      <c r="G95" s="112"/>
      <c r="H95" s="112"/>
      <c r="I95" s="112"/>
      <c r="J95" s="112"/>
      <c r="K95" s="112"/>
      <c r="L95" s="112"/>
      <c r="M95" s="112"/>
      <c r="N95" s="113"/>
      <c r="O95" s="17"/>
    </row>
    <row r="96" spans="1:39" ht="20" customHeight="1" thickBot="1" x14ac:dyDescent="0.25">
      <c r="A96" s="10"/>
      <c r="B96" s="16" t="s">
        <v>205</v>
      </c>
      <c r="C96" s="19"/>
      <c r="D96" s="19"/>
      <c r="E96" s="19"/>
      <c r="F96" s="19"/>
      <c r="G96" s="19"/>
      <c r="H96" s="19"/>
      <c r="I96" s="19"/>
      <c r="J96" s="19"/>
      <c r="K96" s="19"/>
      <c r="L96" s="19"/>
      <c r="M96" s="19"/>
      <c r="N96" s="19"/>
      <c r="O96" s="40">
        <f>SUM(C96:N96)</f>
        <v>0</v>
      </c>
    </row>
    <row r="97" spans="1:39" ht="20" customHeight="1" x14ac:dyDescent="0.2">
      <c r="A97" s="10"/>
      <c r="B97" s="11"/>
      <c r="C97" s="11"/>
      <c r="D97" s="11"/>
      <c r="E97" s="11"/>
      <c r="F97" s="11"/>
      <c r="G97" s="11"/>
      <c r="H97" s="11"/>
      <c r="I97" s="11"/>
      <c r="J97" s="11"/>
      <c r="K97" s="11"/>
      <c r="L97" s="11"/>
      <c r="M97" s="11"/>
      <c r="N97" s="11"/>
      <c r="O97" s="12"/>
    </row>
    <row r="98" spans="1:39" ht="20" customHeight="1" thickBot="1" x14ac:dyDescent="0.25">
      <c r="A98" s="20">
        <v>2016</v>
      </c>
      <c r="B98" s="95" t="s">
        <v>0</v>
      </c>
      <c r="C98" s="21"/>
      <c r="D98" s="21"/>
      <c r="E98" s="21"/>
      <c r="F98" s="21"/>
      <c r="G98" s="21"/>
      <c r="H98" s="21"/>
      <c r="I98" s="21"/>
      <c r="J98" s="21"/>
      <c r="K98" s="106" t="s">
        <v>17</v>
      </c>
      <c r="L98" s="106"/>
      <c r="M98" s="106"/>
      <c r="N98" s="106"/>
      <c r="O98" s="107"/>
      <c r="AG98" s="7">
        <v>2016</v>
      </c>
    </row>
    <row r="99" spans="1:39" ht="20" customHeight="1" thickBot="1" x14ac:dyDescent="0.25">
      <c r="A99" s="10"/>
      <c r="B99" s="26"/>
      <c r="C99" s="13" t="s">
        <v>173</v>
      </c>
      <c r="D99" s="13" t="s">
        <v>174</v>
      </c>
      <c r="E99" s="13" t="s">
        <v>175</v>
      </c>
      <c r="F99" s="13" t="s">
        <v>176</v>
      </c>
      <c r="G99" s="13" t="s">
        <v>177</v>
      </c>
      <c r="H99" s="13" t="s">
        <v>178</v>
      </c>
      <c r="I99" s="13" t="s">
        <v>179</v>
      </c>
      <c r="J99" s="13" t="s">
        <v>180</v>
      </c>
      <c r="K99" s="13" t="s">
        <v>181</v>
      </c>
      <c r="L99" s="13" t="s">
        <v>182</v>
      </c>
      <c r="M99" s="13" t="s">
        <v>183</v>
      </c>
      <c r="N99" s="13" t="s">
        <v>184</v>
      </c>
      <c r="O99" s="14">
        <v>2016</v>
      </c>
      <c r="AB99" s="13" t="s">
        <v>173</v>
      </c>
      <c r="AC99" s="13" t="s">
        <v>174</v>
      </c>
      <c r="AD99" s="13" t="s">
        <v>175</v>
      </c>
      <c r="AE99" s="13" t="s">
        <v>176</v>
      </c>
      <c r="AF99" s="13" t="s">
        <v>177</v>
      </c>
      <c r="AG99" s="13" t="s">
        <v>178</v>
      </c>
      <c r="AH99" s="13" t="s">
        <v>179</v>
      </c>
      <c r="AI99" s="13" t="s">
        <v>180</v>
      </c>
      <c r="AJ99" s="13" t="s">
        <v>181</v>
      </c>
      <c r="AK99" s="13" t="s">
        <v>182</v>
      </c>
      <c r="AL99" s="13" t="s">
        <v>183</v>
      </c>
      <c r="AM99" s="13" t="s">
        <v>184</v>
      </c>
    </row>
    <row r="100" spans="1:39" ht="20" customHeight="1" thickBot="1" x14ac:dyDescent="0.25">
      <c r="A100" s="27" t="s">
        <v>15</v>
      </c>
      <c r="B100" s="11" t="s">
        <v>206</v>
      </c>
      <c r="C100" s="19"/>
      <c r="D100" s="19"/>
      <c r="E100" s="19"/>
      <c r="F100" s="19"/>
      <c r="G100" s="19"/>
      <c r="H100" s="19"/>
      <c r="I100" s="19"/>
      <c r="J100" s="19"/>
      <c r="K100" s="19"/>
      <c r="L100" s="19"/>
      <c r="M100" s="19"/>
      <c r="N100" s="19"/>
      <c r="O100" s="40">
        <f>SUM(C100:N100)</f>
        <v>0</v>
      </c>
      <c r="AA100" s="7" t="s">
        <v>227</v>
      </c>
      <c r="AB100" s="89">
        <f>IF(C101=0,0,C100/C101)</f>
        <v>0</v>
      </c>
      <c r="AC100" s="89">
        <f t="shared" ref="AC100" si="299">IF(D101=0,0,D100/D101)</f>
        <v>0</v>
      </c>
      <c r="AD100" s="89">
        <f t="shared" ref="AD100" si="300">IF(E101=0,0,E100/E101)</f>
        <v>0</v>
      </c>
      <c r="AE100" s="89">
        <f t="shared" ref="AE100" si="301">IF(F101=0,0,F100/F101)</f>
        <v>0</v>
      </c>
      <c r="AF100" s="89">
        <f t="shared" ref="AF100" si="302">IF(G101=0,0,G100/G101)</f>
        <v>0</v>
      </c>
      <c r="AG100" s="89">
        <f t="shared" ref="AG100" si="303">IF(H101=0,0,H100/H101)</f>
        <v>0</v>
      </c>
      <c r="AH100" s="89">
        <f t="shared" ref="AH100" si="304">IF(I101=0,0,I100/I101)</f>
        <v>0</v>
      </c>
      <c r="AI100" s="89">
        <f t="shared" ref="AI100" si="305">IF(J101=0,0,J100/J101)</f>
        <v>0</v>
      </c>
      <c r="AJ100" s="89">
        <f t="shared" ref="AJ100" si="306">IF(K101=0,0,K100/K101)</f>
        <v>0</v>
      </c>
      <c r="AK100" s="89">
        <f t="shared" ref="AK100" si="307">IF(L101=0,0,L100/L101)</f>
        <v>0</v>
      </c>
      <c r="AL100" s="89">
        <f t="shared" ref="AL100" si="308">IF(M101=0,0,M100/M101)</f>
        <v>0</v>
      </c>
      <c r="AM100" s="89">
        <f t="shared" ref="AM100" si="309">IF(N101=0,0,N100/N101)</f>
        <v>0</v>
      </c>
    </row>
    <row r="101" spans="1:39" ht="20" customHeight="1" thickBot="1" x14ac:dyDescent="0.25">
      <c r="A101" s="96" t="s">
        <v>8</v>
      </c>
      <c r="B101" s="11" t="s">
        <v>202</v>
      </c>
      <c r="C101" s="19"/>
      <c r="D101" s="19"/>
      <c r="E101" s="19"/>
      <c r="F101" s="19"/>
      <c r="G101" s="19"/>
      <c r="H101" s="19"/>
      <c r="I101" s="19"/>
      <c r="J101" s="19"/>
      <c r="K101" s="19"/>
      <c r="L101" s="19"/>
      <c r="M101" s="19"/>
      <c r="N101" s="19"/>
      <c r="O101" s="40">
        <f>SUM(C101:N101)</f>
        <v>0</v>
      </c>
      <c r="AA101" s="7" t="s">
        <v>228</v>
      </c>
      <c r="AB101" s="89">
        <f>IF(C102=0,0,C100/C102)</f>
        <v>0</v>
      </c>
      <c r="AC101" s="89">
        <f t="shared" ref="AC101" si="310">IF(D102=0,0,D100/D102)</f>
        <v>0</v>
      </c>
      <c r="AD101" s="89">
        <f t="shared" ref="AD101" si="311">IF(E102=0,0,E100/E102)</f>
        <v>0</v>
      </c>
      <c r="AE101" s="89">
        <f t="shared" ref="AE101" si="312">IF(F102=0,0,F100/F102)</f>
        <v>0</v>
      </c>
      <c r="AF101" s="89">
        <f t="shared" ref="AF101" si="313">IF(G102=0,0,G100/G102)</f>
        <v>0</v>
      </c>
      <c r="AG101" s="89">
        <f t="shared" ref="AG101" si="314">IF(H102=0,0,H100/H102)</f>
        <v>0</v>
      </c>
      <c r="AH101" s="89">
        <f t="shared" ref="AH101" si="315">IF(I102=0,0,I100/I102)</f>
        <v>0</v>
      </c>
      <c r="AI101" s="89">
        <f t="shared" ref="AI101" si="316">IF(J102=0,0,J100/J102)</f>
        <v>0</v>
      </c>
      <c r="AJ101" s="89">
        <f t="shared" ref="AJ101" si="317">IF(K102=0,0,K100/K102)</f>
        <v>0</v>
      </c>
      <c r="AK101" s="89">
        <f t="shared" ref="AK101" si="318">IF(L102=0,0,L100/L102)</f>
        <v>0</v>
      </c>
      <c r="AL101" s="89">
        <f t="shared" ref="AL101" si="319">IF(M102=0,0,M100/M102)</f>
        <v>0</v>
      </c>
      <c r="AM101" s="89">
        <f t="shared" ref="AM101" si="320">IF(N102=0,0,N100/N102)</f>
        <v>0</v>
      </c>
    </row>
    <row r="102" spans="1:39" ht="20" customHeight="1" thickBot="1" x14ac:dyDescent="0.25">
      <c r="A102" s="97"/>
      <c r="B102" s="11" t="s">
        <v>203</v>
      </c>
      <c r="C102" s="19"/>
      <c r="D102" s="19"/>
      <c r="E102" s="19"/>
      <c r="F102" s="19"/>
      <c r="G102" s="19"/>
      <c r="H102" s="19"/>
      <c r="I102" s="19"/>
      <c r="J102" s="19"/>
      <c r="K102" s="19"/>
      <c r="L102" s="19"/>
      <c r="M102" s="19"/>
      <c r="N102" s="19"/>
      <c r="O102" s="40">
        <f>SUM(C102:N102)</f>
        <v>0</v>
      </c>
      <c r="AA102" s="7" t="s">
        <v>229</v>
      </c>
      <c r="AB102" s="89">
        <f>IF(C103=0,0,C100/C103)</f>
        <v>0</v>
      </c>
      <c r="AC102" s="89">
        <f t="shared" ref="AC102" si="321">IF(D103=0,0,D100/D103)</f>
        <v>0</v>
      </c>
      <c r="AD102" s="89">
        <f t="shared" ref="AD102" si="322">IF(E103=0,0,E100/E103)</f>
        <v>0</v>
      </c>
      <c r="AE102" s="89">
        <f t="shared" ref="AE102" si="323">IF(F103=0,0,F100/F103)</f>
        <v>0</v>
      </c>
      <c r="AF102" s="89">
        <f t="shared" ref="AF102" si="324">IF(G103=0,0,G100/G103)</f>
        <v>0</v>
      </c>
      <c r="AG102" s="89">
        <f t="shared" ref="AG102" si="325">IF(H103=0,0,H100/H103)</f>
        <v>0</v>
      </c>
      <c r="AH102" s="89">
        <f t="shared" ref="AH102" si="326">IF(I103=0,0,I100/I103)</f>
        <v>0</v>
      </c>
      <c r="AI102" s="89">
        <f t="shared" ref="AI102" si="327">IF(J103=0,0,J100/J103)</f>
        <v>0</v>
      </c>
      <c r="AJ102" s="89">
        <f t="shared" ref="AJ102" si="328">IF(K103=0,0,K100/K103)</f>
        <v>0</v>
      </c>
      <c r="AK102" s="89">
        <f t="shared" ref="AK102" si="329">IF(L103=0,0,L100/L103)</f>
        <v>0</v>
      </c>
      <c r="AL102" s="89">
        <f t="shared" ref="AL102" si="330">IF(M103=0,0,M100/M103)</f>
        <v>0</v>
      </c>
      <c r="AM102" s="89">
        <f t="shared" ref="AM102" si="331">IF(N103=0,0,N100/N103)</f>
        <v>0</v>
      </c>
    </row>
    <row r="103" spans="1:39" ht="20" customHeight="1" thickBot="1" x14ac:dyDescent="0.25">
      <c r="A103" s="98"/>
      <c r="B103" s="11" t="s">
        <v>16</v>
      </c>
      <c r="C103" s="19"/>
      <c r="D103" s="19"/>
      <c r="E103" s="19"/>
      <c r="F103" s="19"/>
      <c r="G103" s="19"/>
      <c r="H103" s="19"/>
      <c r="I103" s="19"/>
      <c r="J103" s="19"/>
      <c r="K103" s="19"/>
      <c r="L103" s="19"/>
      <c r="M103" s="19"/>
      <c r="N103" s="19"/>
      <c r="O103" s="40">
        <f>SUM(C103:N103)</f>
        <v>0</v>
      </c>
      <c r="AA103" s="7" t="s">
        <v>230</v>
      </c>
      <c r="AB103" s="89">
        <f>C101</f>
        <v>0</v>
      </c>
      <c r="AC103" s="89">
        <f t="shared" ref="AC103:AC105" si="332">D101</f>
        <v>0</v>
      </c>
      <c r="AD103" s="89">
        <f t="shared" ref="AD103:AD105" si="333">E101</f>
        <v>0</v>
      </c>
      <c r="AE103" s="89">
        <f t="shared" ref="AE103:AE105" si="334">F101</f>
        <v>0</v>
      </c>
      <c r="AF103" s="89">
        <f t="shared" ref="AF103:AF105" si="335">G101</f>
        <v>0</v>
      </c>
      <c r="AG103" s="89">
        <f t="shared" ref="AG103:AG105" si="336">H101</f>
        <v>0</v>
      </c>
      <c r="AH103" s="89">
        <f t="shared" ref="AH103:AH105" si="337">I101</f>
        <v>0</v>
      </c>
      <c r="AI103" s="89">
        <f t="shared" ref="AI103:AI105" si="338">J101</f>
        <v>0</v>
      </c>
      <c r="AJ103" s="89">
        <f t="shared" ref="AJ103:AJ105" si="339">K101</f>
        <v>0</v>
      </c>
      <c r="AK103" s="89">
        <f t="shared" ref="AK103:AK105" si="340">L101</f>
        <v>0</v>
      </c>
      <c r="AL103" s="89">
        <f t="shared" ref="AL103:AL105" si="341">M101</f>
        <v>0</v>
      </c>
      <c r="AM103" s="89">
        <f t="shared" ref="AM103:AM105" si="342">N101</f>
        <v>0</v>
      </c>
    </row>
    <row r="104" spans="1:39" ht="20" customHeight="1" thickBot="1" x14ac:dyDescent="0.25">
      <c r="A104" s="10"/>
      <c r="B104" s="95"/>
      <c r="C104" s="95"/>
      <c r="D104" s="95"/>
      <c r="E104" s="95"/>
      <c r="F104" s="95"/>
      <c r="G104" s="95"/>
      <c r="H104" s="95"/>
      <c r="I104" s="95"/>
      <c r="J104" s="95"/>
      <c r="K104" s="114" t="s">
        <v>18</v>
      </c>
      <c r="L104" s="114"/>
      <c r="M104" s="114"/>
      <c r="N104" s="114"/>
      <c r="O104" s="115"/>
      <c r="AA104" s="7" t="s">
        <v>231</v>
      </c>
      <c r="AB104" s="89">
        <f t="shared" ref="AB104:AB105" si="343">C102</f>
        <v>0</v>
      </c>
      <c r="AC104" s="89">
        <f t="shared" si="332"/>
        <v>0</v>
      </c>
      <c r="AD104" s="89">
        <f t="shared" si="333"/>
        <v>0</v>
      </c>
      <c r="AE104" s="89">
        <f t="shared" si="334"/>
        <v>0</v>
      </c>
      <c r="AF104" s="89">
        <f t="shared" si="335"/>
        <v>0</v>
      </c>
      <c r="AG104" s="89">
        <f t="shared" si="336"/>
        <v>0</v>
      </c>
      <c r="AH104" s="89">
        <f t="shared" si="337"/>
        <v>0</v>
      </c>
      <c r="AI104" s="89">
        <f t="shared" si="338"/>
        <v>0</v>
      </c>
      <c r="AJ104" s="89">
        <f t="shared" si="339"/>
        <v>0</v>
      </c>
      <c r="AK104" s="89">
        <f t="shared" si="340"/>
        <v>0</v>
      </c>
      <c r="AL104" s="89">
        <f t="shared" si="341"/>
        <v>0</v>
      </c>
      <c r="AM104" s="89">
        <f t="shared" si="342"/>
        <v>0</v>
      </c>
    </row>
    <row r="105" spans="1:39" ht="20" customHeight="1" thickBot="1" x14ac:dyDescent="0.25">
      <c r="A105" s="96" t="s">
        <v>9</v>
      </c>
      <c r="B105" s="30" t="s">
        <v>12</v>
      </c>
      <c r="C105" s="17"/>
      <c r="D105" s="17"/>
      <c r="E105" s="17"/>
      <c r="F105" s="17"/>
      <c r="G105" s="17"/>
      <c r="H105" s="17"/>
      <c r="I105" s="17"/>
      <c r="J105" s="17"/>
      <c r="K105" s="17"/>
      <c r="L105" s="17"/>
      <c r="M105" s="17"/>
      <c r="N105" s="17"/>
      <c r="O105" s="40">
        <f t="shared" ref="O105:O110" si="344">IF(O$95=0,0,(C105*O$95+(D105-C105)*(O$95-1)+(E105-D105)*(O$95-2)+(F105-E105)*(O$95-3)+(G105-F105)*(O$95-4)+(H105-G105)*(O$95-5)+(I105-H105)*(O$95-6)+(J105-I105)*(O$95-7)+(K105-J105)*(O$95-8)+(L105-K105)*(O$95-9)+(M105-L105)*(O$95-10)+(N105-M105))/O$95)</f>
        <v>0</v>
      </c>
      <c r="AA105" s="7" t="s">
        <v>232</v>
      </c>
      <c r="AB105" s="89">
        <f t="shared" si="343"/>
        <v>0</v>
      </c>
      <c r="AC105" s="89">
        <f t="shared" si="332"/>
        <v>0</v>
      </c>
      <c r="AD105" s="89">
        <f t="shared" si="333"/>
        <v>0</v>
      </c>
      <c r="AE105" s="89">
        <f t="shared" si="334"/>
        <v>0</v>
      </c>
      <c r="AF105" s="89">
        <f t="shared" si="335"/>
        <v>0</v>
      </c>
      <c r="AG105" s="89">
        <f t="shared" si="336"/>
        <v>0</v>
      </c>
      <c r="AH105" s="89">
        <f t="shared" si="337"/>
        <v>0</v>
      </c>
      <c r="AI105" s="89">
        <f t="shared" si="338"/>
        <v>0</v>
      </c>
      <c r="AJ105" s="89">
        <f t="shared" si="339"/>
        <v>0</v>
      </c>
      <c r="AK105" s="89">
        <f t="shared" si="340"/>
        <v>0</v>
      </c>
      <c r="AL105" s="89">
        <f t="shared" si="341"/>
        <v>0</v>
      </c>
      <c r="AM105" s="89">
        <f t="shared" si="342"/>
        <v>0</v>
      </c>
    </row>
    <row r="106" spans="1:39" ht="20" customHeight="1" thickBot="1" x14ac:dyDescent="0.25">
      <c r="A106" s="97"/>
      <c r="B106" s="31" t="s">
        <v>10</v>
      </c>
      <c r="C106" s="17"/>
      <c r="D106" s="17"/>
      <c r="E106" s="17"/>
      <c r="F106" s="17"/>
      <c r="G106" s="17"/>
      <c r="H106" s="17"/>
      <c r="I106" s="17"/>
      <c r="J106" s="17"/>
      <c r="K106" s="17"/>
      <c r="L106" s="17"/>
      <c r="M106" s="17"/>
      <c r="N106" s="17"/>
      <c r="O106" s="40">
        <f t="shared" si="344"/>
        <v>0</v>
      </c>
      <c r="AA106" s="7" t="s">
        <v>233</v>
      </c>
      <c r="AB106" s="89">
        <f>SUM(AB103:AB105)</f>
        <v>0</v>
      </c>
      <c r="AC106" s="89">
        <f t="shared" ref="AC106" si="345">SUM(AC103:AC105)</f>
        <v>0</v>
      </c>
      <c r="AD106" s="89">
        <f t="shared" ref="AD106" si="346">SUM(AD103:AD105)</f>
        <v>0</v>
      </c>
      <c r="AE106" s="89">
        <f t="shared" ref="AE106" si="347">SUM(AE103:AE105)</f>
        <v>0</v>
      </c>
      <c r="AF106" s="89">
        <f t="shared" ref="AF106" si="348">SUM(AF103:AF105)</f>
        <v>0</v>
      </c>
      <c r="AG106" s="89">
        <f t="shared" ref="AG106" si="349">SUM(AG103:AG105)</f>
        <v>0</v>
      </c>
      <c r="AH106" s="89">
        <f t="shared" ref="AH106" si="350">SUM(AH103:AH105)</f>
        <v>0</v>
      </c>
      <c r="AI106" s="89">
        <f t="shared" ref="AI106" si="351">SUM(AI103:AI105)</f>
        <v>0</v>
      </c>
      <c r="AJ106" s="89">
        <f t="shared" ref="AJ106" si="352">SUM(AJ103:AJ105)</f>
        <v>0</v>
      </c>
      <c r="AK106" s="89">
        <f t="shared" ref="AK106" si="353">SUM(AK103:AK105)</f>
        <v>0</v>
      </c>
      <c r="AL106" s="89">
        <f t="shared" ref="AL106" si="354">SUM(AL103:AL105)</f>
        <v>0</v>
      </c>
      <c r="AM106" s="89">
        <f t="shared" ref="AM106" si="355">SUM(AM103:AM105)</f>
        <v>0</v>
      </c>
    </row>
    <row r="107" spans="1:39" ht="20" customHeight="1" thickBot="1" x14ac:dyDescent="0.25">
      <c r="A107" s="98"/>
      <c r="B107" s="32" t="s">
        <v>11</v>
      </c>
      <c r="C107" s="17"/>
      <c r="D107" s="17"/>
      <c r="E107" s="17"/>
      <c r="F107" s="17"/>
      <c r="G107" s="17"/>
      <c r="H107" s="17"/>
      <c r="I107" s="17"/>
      <c r="J107" s="17"/>
      <c r="K107" s="17"/>
      <c r="L107" s="17"/>
      <c r="M107" s="17"/>
      <c r="N107" s="17"/>
      <c r="O107" s="40">
        <f t="shared" si="344"/>
        <v>0</v>
      </c>
    </row>
    <row r="108" spans="1:39" ht="20" customHeight="1" thickBot="1" x14ac:dyDescent="0.25">
      <c r="A108" s="99" t="s">
        <v>224</v>
      </c>
      <c r="B108" s="30" t="s">
        <v>223</v>
      </c>
      <c r="C108" s="17"/>
      <c r="D108" s="17"/>
      <c r="E108" s="17"/>
      <c r="F108" s="17"/>
      <c r="G108" s="17"/>
      <c r="H108" s="17"/>
      <c r="I108" s="17"/>
      <c r="J108" s="17"/>
      <c r="K108" s="17"/>
      <c r="L108" s="17"/>
      <c r="M108" s="17"/>
      <c r="N108" s="17"/>
      <c r="O108" s="40">
        <f t="shared" si="344"/>
        <v>0</v>
      </c>
    </row>
    <row r="109" spans="1:39" ht="20" customHeight="1" thickBot="1" x14ac:dyDescent="0.25">
      <c r="A109" s="100"/>
      <c r="B109" s="31" t="s">
        <v>225</v>
      </c>
      <c r="C109" s="17"/>
      <c r="D109" s="17"/>
      <c r="E109" s="17"/>
      <c r="F109" s="17"/>
      <c r="G109" s="17"/>
      <c r="H109" s="17"/>
      <c r="I109" s="17"/>
      <c r="J109" s="17"/>
      <c r="K109" s="17"/>
      <c r="L109" s="17"/>
      <c r="M109" s="17"/>
      <c r="N109" s="17"/>
      <c r="O109" s="40">
        <f t="shared" si="344"/>
        <v>0</v>
      </c>
      <c r="AA109" s="7" t="s">
        <v>29</v>
      </c>
      <c r="AB109" s="89">
        <f>IF(C105=0,0,C108/C105)</f>
        <v>0</v>
      </c>
      <c r="AC109" s="89">
        <f t="shared" ref="AC109:AC111" si="356">IF(D105=0,0,D108/D105)</f>
        <v>0</v>
      </c>
      <c r="AD109" s="89">
        <f t="shared" ref="AD109:AD111" si="357">IF(E105=0,0,E108/E105)</f>
        <v>0</v>
      </c>
      <c r="AE109" s="89">
        <f t="shared" ref="AE109:AE111" si="358">IF(F105=0,0,F108/F105)</f>
        <v>0</v>
      </c>
      <c r="AF109" s="89">
        <f t="shared" ref="AF109:AF111" si="359">IF(G105=0,0,G108/G105)</f>
        <v>0</v>
      </c>
      <c r="AG109" s="89">
        <f t="shared" ref="AG109:AG111" si="360">IF(H105=0,0,H108/H105)</f>
        <v>0</v>
      </c>
      <c r="AH109" s="89">
        <f t="shared" ref="AH109:AH111" si="361">IF(I105=0,0,I108/I105)</f>
        <v>0</v>
      </c>
      <c r="AI109" s="89">
        <f t="shared" ref="AI109:AI111" si="362">IF(J105=0,0,J108/J105)</f>
        <v>0</v>
      </c>
      <c r="AJ109" s="89">
        <f t="shared" ref="AJ109:AJ111" si="363">IF(K105=0,0,K108/K105)</f>
        <v>0</v>
      </c>
      <c r="AK109" s="89">
        <f t="shared" ref="AK109:AK111" si="364">IF(L105=0,0,L108/L105)</f>
        <v>0</v>
      </c>
      <c r="AL109" s="89">
        <f t="shared" ref="AL109:AL111" si="365">IF(M105=0,0,M108/M105)</f>
        <v>0</v>
      </c>
      <c r="AM109" s="89">
        <f t="shared" ref="AM109:AM111" si="366">IF(N105=0,0,N108/N105)</f>
        <v>0</v>
      </c>
    </row>
    <row r="110" spans="1:39" ht="20" customHeight="1" thickBot="1" x14ac:dyDescent="0.25">
      <c r="A110" s="101"/>
      <c r="B110" s="32" t="s">
        <v>226</v>
      </c>
      <c r="C110" s="17"/>
      <c r="D110" s="17"/>
      <c r="E110" s="17"/>
      <c r="F110" s="17"/>
      <c r="G110" s="17"/>
      <c r="H110" s="17"/>
      <c r="I110" s="17"/>
      <c r="J110" s="17"/>
      <c r="K110" s="17"/>
      <c r="L110" s="17"/>
      <c r="M110" s="17"/>
      <c r="N110" s="17"/>
      <c r="O110" s="40">
        <f t="shared" si="344"/>
        <v>0</v>
      </c>
      <c r="AA110" s="7" t="s">
        <v>30</v>
      </c>
      <c r="AB110" s="89">
        <f>IF(C106=0,0,C109/C106)</f>
        <v>0</v>
      </c>
      <c r="AC110" s="89">
        <f t="shared" si="356"/>
        <v>0</v>
      </c>
      <c r="AD110" s="89">
        <f t="shared" si="357"/>
        <v>0</v>
      </c>
      <c r="AE110" s="89">
        <f t="shared" si="358"/>
        <v>0</v>
      </c>
      <c r="AF110" s="89">
        <f t="shared" si="359"/>
        <v>0</v>
      </c>
      <c r="AG110" s="89">
        <f t="shared" si="360"/>
        <v>0</v>
      </c>
      <c r="AH110" s="89">
        <f t="shared" si="361"/>
        <v>0</v>
      </c>
      <c r="AI110" s="89">
        <f t="shared" si="362"/>
        <v>0</v>
      </c>
      <c r="AJ110" s="89">
        <f t="shared" si="363"/>
        <v>0</v>
      </c>
      <c r="AK110" s="89">
        <f t="shared" si="364"/>
        <v>0</v>
      </c>
      <c r="AL110" s="89">
        <f t="shared" si="365"/>
        <v>0</v>
      </c>
      <c r="AM110" s="89">
        <f t="shared" si="366"/>
        <v>0</v>
      </c>
    </row>
    <row r="111" spans="1:39" ht="20" customHeight="1" thickBot="1" x14ac:dyDescent="0.25">
      <c r="A111" s="96" t="s">
        <v>151</v>
      </c>
      <c r="B111" s="33" t="s">
        <v>148</v>
      </c>
      <c r="C111" s="17"/>
      <c r="D111" s="17"/>
      <c r="E111" s="17"/>
      <c r="F111" s="17"/>
      <c r="G111" s="17"/>
      <c r="H111" s="17"/>
      <c r="I111" s="17"/>
      <c r="J111" s="17"/>
      <c r="K111" s="17"/>
      <c r="L111" s="17"/>
      <c r="M111" s="17"/>
      <c r="N111" s="17"/>
      <c r="O111" s="40">
        <f>SUM(C111:N111)</f>
        <v>0</v>
      </c>
      <c r="AA111" s="7" t="s">
        <v>31</v>
      </c>
      <c r="AB111" s="89">
        <f>IF(C107=0,0,C110/C107)</f>
        <v>0</v>
      </c>
      <c r="AC111" s="89">
        <f t="shared" si="356"/>
        <v>0</v>
      </c>
      <c r="AD111" s="89">
        <f t="shared" si="357"/>
        <v>0</v>
      </c>
      <c r="AE111" s="89">
        <f t="shared" si="358"/>
        <v>0</v>
      </c>
      <c r="AF111" s="89">
        <f t="shared" si="359"/>
        <v>0</v>
      </c>
      <c r="AG111" s="89">
        <f t="shared" si="360"/>
        <v>0</v>
      </c>
      <c r="AH111" s="89">
        <f t="shared" si="361"/>
        <v>0</v>
      </c>
      <c r="AI111" s="89">
        <f t="shared" si="362"/>
        <v>0</v>
      </c>
      <c r="AJ111" s="89">
        <f t="shared" si="363"/>
        <v>0</v>
      </c>
      <c r="AK111" s="89">
        <f t="shared" si="364"/>
        <v>0</v>
      </c>
      <c r="AL111" s="89">
        <f t="shared" si="365"/>
        <v>0</v>
      </c>
      <c r="AM111" s="89">
        <f t="shared" si="366"/>
        <v>0</v>
      </c>
    </row>
    <row r="112" spans="1:39" ht="20" customHeight="1" thickBot="1" x14ac:dyDescent="0.25">
      <c r="A112" s="97"/>
      <c r="B112" s="34" t="s">
        <v>149</v>
      </c>
      <c r="C112" s="17"/>
      <c r="D112" s="17"/>
      <c r="E112" s="17"/>
      <c r="F112" s="17"/>
      <c r="G112" s="17"/>
      <c r="H112" s="17"/>
      <c r="I112" s="17"/>
      <c r="J112" s="17"/>
      <c r="K112" s="17"/>
      <c r="L112" s="17"/>
      <c r="M112" s="17"/>
      <c r="N112" s="17"/>
      <c r="O112" s="40">
        <f>SUM(C112:N112)</f>
        <v>0</v>
      </c>
      <c r="AA112" s="7" t="s">
        <v>234</v>
      </c>
      <c r="AB112" s="89">
        <f>C111</f>
        <v>0</v>
      </c>
      <c r="AC112" s="89">
        <f t="shared" ref="AC112:AM112" si="367">D111</f>
        <v>0</v>
      </c>
      <c r="AD112" s="89">
        <f t="shared" si="367"/>
        <v>0</v>
      </c>
      <c r="AE112" s="89">
        <f t="shared" si="367"/>
        <v>0</v>
      </c>
      <c r="AF112" s="89">
        <f t="shared" si="367"/>
        <v>0</v>
      </c>
      <c r="AG112" s="89">
        <f t="shared" si="367"/>
        <v>0</v>
      </c>
      <c r="AH112" s="89">
        <f t="shared" si="367"/>
        <v>0</v>
      </c>
      <c r="AI112" s="89">
        <f t="shared" si="367"/>
        <v>0</v>
      </c>
      <c r="AJ112" s="89">
        <f t="shared" si="367"/>
        <v>0</v>
      </c>
      <c r="AK112" s="89">
        <f t="shared" si="367"/>
        <v>0</v>
      </c>
      <c r="AL112" s="89">
        <f t="shared" si="367"/>
        <v>0</v>
      </c>
      <c r="AM112" s="89">
        <f t="shared" si="367"/>
        <v>0</v>
      </c>
    </row>
    <row r="113" spans="1:39" ht="20" customHeight="1" thickBot="1" x14ac:dyDescent="0.25">
      <c r="A113" s="98"/>
      <c r="B113" s="35" t="s">
        <v>150</v>
      </c>
      <c r="C113" s="17"/>
      <c r="D113" s="17"/>
      <c r="E113" s="17"/>
      <c r="F113" s="17"/>
      <c r="G113" s="17"/>
      <c r="H113" s="17"/>
      <c r="I113" s="17"/>
      <c r="J113" s="17"/>
      <c r="K113" s="17"/>
      <c r="L113" s="17"/>
      <c r="M113" s="17"/>
      <c r="N113" s="17"/>
      <c r="O113" s="40">
        <f>SUM(C113:N113)</f>
        <v>0</v>
      </c>
      <c r="AA113" s="7" t="s">
        <v>235</v>
      </c>
      <c r="AB113" s="89">
        <f t="shared" ref="AB113:AB114" si="368">C112</f>
        <v>0</v>
      </c>
      <c r="AC113" s="89">
        <f t="shared" ref="AC113:AC114" si="369">D112</f>
        <v>0</v>
      </c>
      <c r="AD113" s="89">
        <f t="shared" ref="AD113:AD114" si="370">E112</f>
        <v>0</v>
      </c>
      <c r="AE113" s="89">
        <f t="shared" ref="AE113:AE114" si="371">F112</f>
        <v>0</v>
      </c>
      <c r="AF113" s="89">
        <f t="shared" ref="AF113:AF114" si="372">G112</f>
        <v>0</v>
      </c>
      <c r="AG113" s="89">
        <f t="shared" ref="AG113:AG114" si="373">H112</f>
        <v>0</v>
      </c>
      <c r="AH113" s="89">
        <f t="shared" ref="AH113:AH114" si="374">I112</f>
        <v>0</v>
      </c>
      <c r="AI113" s="89">
        <f t="shared" ref="AI113:AI114" si="375">J112</f>
        <v>0</v>
      </c>
      <c r="AJ113" s="89">
        <f t="shared" ref="AJ113:AJ114" si="376">K112</f>
        <v>0</v>
      </c>
      <c r="AK113" s="89">
        <f t="shared" ref="AK113:AK114" si="377">L112</f>
        <v>0</v>
      </c>
      <c r="AL113" s="89">
        <f t="shared" ref="AL113:AL114" si="378">M112</f>
        <v>0</v>
      </c>
      <c r="AM113" s="89">
        <f t="shared" ref="AM113:AM114" si="379">N112</f>
        <v>0</v>
      </c>
    </row>
    <row r="114" spans="1:39" ht="20" customHeight="1" thickBot="1" x14ac:dyDescent="0.25">
      <c r="A114" s="96" t="s">
        <v>14</v>
      </c>
      <c r="B114" s="30" t="s">
        <v>207</v>
      </c>
      <c r="C114" s="17"/>
      <c r="D114" s="17"/>
      <c r="E114" s="17"/>
      <c r="F114" s="17"/>
      <c r="G114" s="17"/>
      <c r="H114" s="17"/>
      <c r="I114" s="17"/>
      <c r="J114" s="17"/>
      <c r="K114" s="17"/>
      <c r="L114" s="17"/>
      <c r="M114" s="17"/>
      <c r="N114" s="17"/>
      <c r="O114" s="40">
        <f>SUM(C114:N114)</f>
        <v>0</v>
      </c>
      <c r="AA114" s="7" t="s">
        <v>236</v>
      </c>
      <c r="AB114" s="89">
        <f t="shared" si="368"/>
        <v>0</v>
      </c>
      <c r="AC114" s="89">
        <f t="shared" si="369"/>
        <v>0</v>
      </c>
      <c r="AD114" s="89">
        <f t="shared" si="370"/>
        <v>0</v>
      </c>
      <c r="AE114" s="89">
        <f t="shared" si="371"/>
        <v>0</v>
      </c>
      <c r="AF114" s="89">
        <f t="shared" si="372"/>
        <v>0</v>
      </c>
      <c r="AG114" s="89">
        <f t="shared" si="373"/>
        <v>0</v>
      </c>
      <c r="AH114" s="89">
        <f t="shared" si="374"/>
        <v>0</v>
      </c>
      <c r="AI114" s="89">
        <f t="shared" si="375"/>
        <v>0</v>
      </c>
      <c r="AJ114" s="89">
        <f t="shared" si="376"/>
        <v>0</v>
      </c>
      <c r="AK114" s="89">
        <f t="shared" si="377"/>
        <v>0</v>
      </c>
      <c r="AL114" s="89">
        <f t="shared" si="378"/>
        <v>0</v>
      </c>
      <c r="AM114" s="89">
        <f t="shared" si="379"/>
        <v>0</v>
      </c>
    </row>
    <row r="115" spans="1:39" ht="20" customHeight="1" thickBot="1" x14ac:dyDescent="0.25">
      <c r="A115" s="97"/>
      <c r="B115" s="31" t="s">
        <v>247</v>
      </c>
      <c r="C115" s="17"/>
      <c r="D115" s="17"/>
      <c r="E115" s="17"/>
      <c r="F115" s="17"/>
      <c r="G115" s="17"/>
      <c r="H115" s="17"/>
      <c r="I115" s="17"/>
      <c r="J115" s="17"/>
      <c r="K115" s="17"/>
      <c r="L115" s="17"/>
      <c r="M115" s="17"/>
      <c r="N115" s="17"/>
      <c r="O115" s="40">
        <f>IF(SUM(C$105:N$105)=0,0,(C115*C$105+D115*D$105+E115*E$105+F115*F$105+G115*G$105+H115*H$105+I115*I$105+J115*J$105+K115*K$105+L115*L$105+M115*M$105+N115*N$105)/SUM(C$105:N$105))</f>
        <v>0</v>
      </c>
      <c r="AA115" s="7" t="s">
        <v>32</v>
      </c>
      <c r="AB115" s="89">
        <f>C116</f>
        <v>0</v>
      </c>
      <c r="AC115" s="89">
        <f t="shared" ref="AC115:AC116" si="380">D116</f>
        <v>0</v>
      </c>
      <c r="AD115" s="89">
        <f t="shared" ref="AD115:AD116" si="381">E116</f>
        <v>0</v>
      </c>
      <c r="AE115" s="89">
        <f t="shared" ref="AE115:AE116" si="382">F116</f>
        <v>0</v>
      </c>
      <c r="AF115" s="89">
        <f t="shared" ref="AF115:AF116" si="383">G116</f>
        <v>0</v>
      </c>
      <c r="AG115" s="89">
        <f t="shared" ref="AG115:AG116" si="384">H116</f>
        <v>0</v>
      </c>
      <c r="AH115" s="89">
        <f t="shared" ref="AH115:AH116" si="385">I116</f>
        <v>0</v>
      </c>
      <c r="AI115" s="89">
        <f t="shared" ref="AI115:AI116" si="386">J116</f>
        <v>0</v>
      </c>
      <c r="AJ115" s="89">
        <f t="shared" ref="AJ115:AJ116" si="387">K116</f>
        <v>0</v>
      </c>
      <c r="AK115" s="89">
        <f t="shared" ref="AK115:AK116" si="388">L116</f>
        <v>0</v>
      </c>
      <c r="AL115" s="89">
        <f t="shared" ref="AL115:AL116" si="389">M116</f>
        <v>0</v>
      </c>
      <c r="AM115" s="89">
        <f t="shared" ref="AM115:AM116" si="390">N116</f>
        <v>0</v>
      </c>
    </row>
    <row r="116" spans="1:39" ht="20" customHeight="1" thickBot="1" x14ac:dyDescent="0.25">
      <c r="A116" s="97"/>
      <c r="B116" s="31" t="s">
        <v>2</v>
      </c>
      <c r="C116" s="17"/>
      <c r="D116" s="17"/>
      <c r="E116" s="17"/>
      <c r="F116" s="17"/>
      <c r="G116" s="17"/>
      <c r="H116" s="17"/>
      <c r="I116" s="17"/>
      <c r="J116" s="17"/>
      <c r="K116" s="17"/>
      <c r="L116" s="17"/>
      <c r="M116" s="17"/>
      <c r="N116" s="17"/>
      <c r="O116" s="40">
        <f>IF(SUM(C$105:N$105)=0,0,(C116*C$105+D116*D$105+E116*E$105+F116*F$105+G116*G$105+H116*H$105+I116*I$105+J116*J$105+K116*K$105+L116*L$105+M116*M$105+N116*N$105)/SUM(C$105:N$105))</f>
        <v>0</v>
      </c>
      <c r="AA116" s="7" t="s">
        <v>33</v>
      </c>
      <c r="AB116" s="89">
        <f>C117</f>
        <v>0</v>
      </c>
      <c r="AC116" s="89">
        <f t="shared" si="380"/>
        <v>0</v>
      </c>
      <c r="AD116" s="89">
        <f t="shared" si="381"/>
        <v>0</v>
      </c>
      <c r="AE116" s="89">
        <f t="shared" si="382"/>
        <v>0</v>
      </c>
      <c r="AF116" s="89">
        <f t="shared" si="383"/>
        <v>0</v>
      </c>
      <c r="AG116" s="89">
        <f t="shared" si="384"/>
        <v>0</v>
      </c>
      <c r="AH116" s="89">
        <f t="shared" si="385"/>
        <v>0</v>
      </c>
      <c r="AI116" s="89">
        <f t="shared" si="386"/>
        <v>0</v>
      </c>
      <c r="AJ116" s="89">
        <f t="shared" si="387"/>
        <v>0</v>
      </c>
      <c r="AK116" s="89">
        <f t="shared" si="388"/>
        <v>0</v>
      </c>
      <c r="AL116" s="89">
        <f t="shared" si="389"/>
        <v>0</v>
      </c>
      <c r="AM116" s="89">
        <f t="shared" si="390"/>
        <v>0</v>
      </c>
    </row>
    <row r="117" spans="1:39" ht="20" customHeight="1" thickBot="1" x14ac:dyDescent="0.25">
      <c r="A117" s="97"/>
      <c r="B117" s="31" t="s">
        <v>3</v>
      </c>
      <c r="C117" s="17"/>
      <c r="D117" s="17"/>
      <c r="E117" s="17"/>
      <c r="F117" s="17"/>
      <c r="G117" s="17"/>
      <c r="H117" s="17"/>
      <c r="I117" s="17"/>
      <c r="J117" s="17"/>
      <c r="K117" s="17"/>
      <c r="L117" s="17"/>
      <c r="M117" s="17"/>
      <c r="N117" s="17"/>
      <c r="O117" s="40">
        <f>IF(SUM(C$105:N$105)=0,0,(C117*C$105+D117*D$105+E117*E$105+F117*F$105+G117*G$105+H117*H$105+I117*I$105+J117*J$105+K117*K$105+L117*L$105+M117*M$105+N117*N$105)/SUM(C$105:N$105))</f>
        <v>0</v>
      </c>
      <c r="AA117" s="7" t="s">
        <v>34</v>
      </c>
      <c r="AB117" s="89">
        <f>IF(C100*C105*C96=0,0,C100/C105/C96)</f>
        <v>0</v>
      </c>
      <c r="AC117" s="89">
        <f t="shared" ref="AC117" si="391">IF(D100*D105*D96=0,0,D100/D105/D96)</f>
        <v>0</v>
      </c>
      <c r="AD117" s="89">
        <f t="shared" ref="AD117" si="392">IF(E100*E105*E96=0,0,E100/E105/E96)</f>
        <v>0</v>
      </c>
      <c r="AE117" s="89">
        <f t="shared" ref="AE117" si="393">IF(F100*F105*F96=0,0,F100/F105/F96)</f>
        <v>0</v>
      </c>
      <c r="AF117" s="89">
        <f t="shared" ref="AF117" si="394">IF(G100*G105*G96=0,0,G100/G105/G96)</f>
        <v>0</v>
      </c>
      <c r="AG117" s="89">
        <f t="shared" ref="AG117" si="395">IF(H100*H105*H96=0,0,H100/H105/H96)</f>
        <v>0</v>
      </c>
      <c r="AH117" s="89">
        <f t="shared" ref="AH117" si="396">IF(I100*I105*I96=0,0,I100/I105/I96)</f>
        <v>0</v>
      </c>
      <c r="AI117" s="89">
        <f t="shared" ref="AI117" si="397">IF(J100*J105*J96=0,0,J100/J105/J96)</f>
        <v>0</v>
      </c>
      <c r="AJ117" s="89">
        <f t="shared" ref="AJ117" si="398">IF(K100*K105*K96=0,0,K100/K105/K96)</f>
        <v>0</v>
      </c>
      <c r="AK117" s="89">
        <f t="shared" ref="AK117" si="399">IF(L100*L105*L96=0,0,L100/L105/L96)</f>
        <v>0</v>
      </c>
      <c r="AL117" s="89">
        <f t="shared" ref="AL117" si="400">IF(M100*M105*M96=0,0,M100/M105/M96)</f>
        <v>0</v>
      </c>
      <c r="AM117" s="89">
        <f t="shared" ref="AM117" si="401">IF(N100*N105*N96=0,0,N100/N105/N96)</f>
        <v>0</v>
      </c>
    </row>
    <row r="118" spans="1:39" ht="20" customHeight="1" thickBot="1" x14ac:dyDescent="0.25">
      <c r="A118" s="98"/>
      <c r="B118" s="32" t="s">
        <v>4</v>
      </c>
      <c r="C118" s="108"/>
      <c r="D118" s="109"/>
      <c r="E118" s="109"/>
      <c r="F118" s="109"/>
      <c r="G118" s="109"/>
      <c r="H118" s="109"/>
      <c r="I118" s="109"/>
      <c r="J118" s="109"/>
      <c r="K118" s="109"/>
      <c r="L118" s="109"/>
      <c r="M118" s="109"/>
      <c r="N118" s="110"/>
      <c r="O118" s="36"/>
      <c r="AA118" s="7" t="s">
        <v>248</v>
      </c>
      <c r="AB118" s="89">
        <f>IF(C115=0,0,C100/C115)</f>
        <v>0</v>
      </c>
      <c r="AC118" s="89">
        <f t="shared" ref="AC118" si="402">IF(D115=0,0,D100/D115)</f>
        <v>0</v>
      </c>
      <c r="AD118" s="89">
        <f t="shared" ref="AD118" si="403">IF(E115=0,0,E100/E115)</f>
        <v>0</v>
      </c>
      <c r="AE118" s="89">
        <f t="shared" ref="AE118" si="404">IF(F115=0,0,F100/F115)</f>
        <v>0</v>
      </c>
      <c r="AF118" s="89">
        <f t="shared" ref="AF118" si="405">IF(G115=0,0,G100/G115)</f>
        <v>0</v>
      </c>
      <c r="AG118" s="89">
        <f t="shared" ref="AG118" si="406">IF(H115=0,0,H100/H115)</f>
        <v>0</v>
      </c>
      <c r="AH118" s="89">
        <f t="shared" ref="AH118" si="407">IF(I115=0,0,I100/I115)</f>
        <v>0</v>
      </c>
      <c r="AI118" s="89">
        <f t="shared" ref="AI118" si="408">IF(J115=0,0,J100/J115)</f>
        <v>0</v>
      </c>
      <c r="AJ118" s="89">
        <f t="shared" ref="AJ118" si="409">IF(K115=0,0,K100/K115)</f>
        <v>0</v>
      </c>
      <c r="AK118" s="89">
        <f t="shared" ref="AK118" si="410">IF(L115=0,0,L100/L115)</f>
        <v>0</v>
      </c>
      <c r="AL118" s="89">
        <f t="shared" ref="AL118" si="411">IF(M115=0,0,M100/M115)</f>
        <v>0</v>
      </c>
      <c r="AM118" s="89">
        <f t="shared" ref="AM118" si="412">IF(N115=0,0,N100/N115)</f>
        <v>0</v>
      </c>
    </row>
    <row r="119" spans="1:39" ht="20" customHeight="1" thickBot="1" x14ac:dyDescent="0.25">
      <c r="A119" s="104" t="s">
        <v>13</v>
      </c>
      <c r="B119" s="30" t="s">
        <v>5</v>
      </c>
      <c r="C119" s="108"/>
      <c r="D119" s="109"/>
      <c r="E119" s="109"/>
      <c r="F119" s="109"/>
      <c r="G119" s="109"/>
      <c r="H119" s="109"/>
      <c r="I119" s="109"/>
      <c r="J119" s="109"/>
      <c r="K119" s="109"/>
      <c r="L119" s="109"/>
      <c r="M119" s="109"/>
      <c r="N119" s="110"/>
      <c r="O119" s="17"/>
      <c r="AA119" s="7" t="s">
        <v>237</v>
      </c>
      <c r="AB119" s="89">
        <f>IF(C105=0,0,C114/C105)</f>
        <v>0</v>
      </c>
      <c r="AC119" s="89">
        <f t="shared" ref="AC119" si="413">IF(D105=0,0,D114/D105)</f>
        <v>0</v>
      </c>
      <c r="AD119" s="89">
        <f t="shared" ref="AD119" si="414">IF(E105=0,0,E114/E105)</f>
        <v>0</v>
      </c>
      <c r="AE119" s="89">
        <f t="shared" ref="AE119" si="415">IF(F105=0,0,F114/F105)</f>
        <v>0</v>
      </c>
      <c r="AF119" s="89">
        <f t="shared" ref="AF119" si="416">IF(G105=0,0,G114/G105)</f>
        <v>0</v>
      </c>
      <c r="AG119" s="89">
        <f t="shared" ref="AG119" si="417">IF(H105=0,0,H114/H105)</f>
        <v>0</v>
      </c>
      <c r="AH119" s="89">
        <f t="shared" ref="AH119" si="418">IF(I105=0,0,I114/I105)</f>
        <v>0</v>
      </c>
      <c r="AI119" s="89">
        <f t="shared" ref="AI119" si="419">IF(J105=0,0,J114/J105)</f>
        <v>0</v>
      </c>
      <c r="AJ119" s="89">
        <f t="shared" ref="AJ119" si="420">IF(K105=0,0,K114/K105)</f>
        <v>0</v>
      </c>
      <c r="AK119" s="89">
        <f t="shared" ref="AK119" si="421">IF(L105=0,0,L114/L105)</f>
        <v>0</v>
      </c>
      <c r="AL119" s="89">
        <f t="shared" ref="AL119" si="422">IF(M105=0,0,M114/M105)</f>
        <v>0</v>
      </c>
      <c r="AM119" s="89">
        <f t="shared" ref="AM119" si="423">IF(N105=0,0,N114/N105)</f>
        <v>0</v>
      </c>
    </row>
    <row r="120" spans="1:39" ht="20" customHeight="1" thickBot="1" x14ac:dyDescent="0.25">
      <c r="A120" s="105"/>
      <c r="B120" s="32" t="s">
        <v>6</v>
      </c>
      <c r="C120" s="108"/>
      <c r="D120" s="109"/>
      <c r="E120" s="109"/>
      <c r="F120" s="109"/>
      <c r="G120" s="109"/>
      <c r="H120" s="109"/>
      <c r="I120" s="109"/>
      <c r="J120" s="109"/>
      <c r="K120" s="109"/>
      <c r="L120" s="109"/>
      <c r="M120" s="109"/>
      <c r="N120" s="110"/>
      <c r="O120" s="17"/>
    </row>
  </sheetData>
  <sheetProtection password="B6D3" sheet="1" objects="1" scenarios="1"/>
  <mergeCells count="54">
    <mergeCell ref="B63:O63"/>
    <mergeCell ref="B33:O33"/>
    <mergeCell ref="B93:N93"/>
    <mergeCell ref="B2:O2"/>
    <mergeCell ref="K74:O74"/>
    <mergeCell ref="K44:O44"/>
    <mergeCell ref="K14:O14"/>
    <mergeCell ref="C65:N65"/>
    <mergeCell ref="K68:O68"/>
    <mergeCell ref="C58:N58"/>
    <mergeCell ref="C59:N59"/>
    <mergeCell ref="C60:N60"/>
    <mergeCell ref="C35:N35"/>
    <mergeCell ref="K38:O38"/>
    <mergeCell ref="A111:A113"/>
    <mergeCell ref="A114:A118"/>
    <mergeCell ref="C118:N118"/>
    <mergeCell ref="A119:A120"/>
    <mergeCell ref="C119:N119"/>
    <mergeCell ref="C120:N120"/>
    <mergeCell ref="C95:N95"/>
    <mergeCell ref="K98:O98"/>
    <mergeCell ref="A101:A103"/>
    <mergeCell ref="A105:A107"/>
    <mergeCell ref="A108:A110"/>
    <mergeCell ref="K104:O104"/>
    <mergeCell ref="A81:A83"/>
    <mergeCell ref="A84:A88"/>
    <mergeCell ref="C88:N88"/>
    <mergeCell ref="A89:A90"/>
    <mergeCell ref="C89:N89"/>
    <mergeCell ref="C90:N90"/>
    <mergeCell ref="A71:A73"/>
    <mergeCell ref="A75:A77"/>
    <mergeCell ref="A78:A80"/>
    <mergeCell ref="A51:A53"/>
    <mergeCell ref="A54:A58"/>
    <mergeCell ref="A59:A60"/>
    <mergeCell ref="A41:A43"/>
    <mergeCell ref="A45:A47"/>
    <mergeCell ref="A48:A50"/>
    <mergeCell ref="C3:F3"/>
    <mergeCell ref="U7:AA7"/>
    <mergeCell ref="A29:A30"/>
    <mergeCell ref="A15:A17"/>
    <mergeCell ref="A11:A13"/>
    <mergeCell ref="A18:A20"/>
    <mergeCell ref="A21:A23"/>
    <mergeCell ref="A24:A28"/>
    <mergeCell ref="K8:O8"/>
    <mergeCell ref="C28:N28"/>
    <mergeCell ref="C29:N29"/>
    <mergeCell ref="C30:N30"/>
    <mergeCell ref="C5:N5"/>
  </mergeCells>
  <pageMargins left="0.7" right="0.7" top="0.75" bottom="0.75" header="0.3" footer="0.3"/>
  <pageSetup paperSize="9" orientation="portrait" horizontalDpi="1200" verticalDpi="12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topLeftCell="A34" zoomScaleSheetLayoutView="100" workbookViewId="0">
      <selection activeCell="AG58" sqref="AG58:AH58"/>
    </sheetView>
  </sheetViews>
  <sheetFormatPr baseColWidth="10" defaultColWidth="9" defaultRowHeight="15" x14ac:dyDescent="0.2"/>
  <cols>
    <col min="1" max="16384" width="9" style="89"/>
  </cols>
  <sheetData/>
  <sheetProtection password="B6D3"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dimension ref="A1:AN67"/>
  <sheetViews>
    <sheetView zoomScale="70" zoomScaleNormal="70" zoomScalePageLayoutView="70" workbookViewId="0">
      <selection activeCell="O14" sqref="O14"/>
    </sheetView>
  </sheetViews>
  <sheetFormatPr baseColWidth="10" defaultColWidth="9" defaultRowHeight="15" x14ac:dyDescent="0.2"/>
  <cols>
    <col min="1" max="1" width="10.796875" style="7" customWidth="1"/>
    <col min="2" max="2" width="53.796875" style="7" customWidth="1"/>
    <col min="3" max="15" width="7.796875" style="7" customWidth="1"/>
    <col min="16" max="18" width="7.796875" style="7" hidden="1" customWidth="1"/>
    <col min="19" max="19" width="26.796875" style="7" hidden="1" customWidth="1"/>
    <col min="20" max="20" width="15.796875" style="7" customWidth="1"/>
    <col min="21" max="21" width="65.59765625" style="7" customWidth="1"/>
    <col min="22" max="22" width="0" style="7" hidden="1" customWidth="1"/>
    <col min="23" max="23" width="7.796875" style="7" customWidth="1"/>
    <col min="24" max="27" width="9" style="7"/>
    <col min="28" max="28" width="68.796875" style="7" customWidth="1"/>
    <col min="29" max="16384" width="9" style="7"/>
  </cols>
  <sheetData>
    <row r="1" spans="1:40" ht="16" thickBot="1" x14ac:dyDescent="0.25"/>
    <row r="2" spans="1:40" ht="20" customHeight="1" x14ac:dyDescent="0.25">
      <c r="A2" s="43"/>
      <c r="B2" s="44"/>
      <c r="C2" s="116">
        <v>2013</v>
      </c>
      <c r="D2" s="116"/>
      <c r="E2" s="116"/>
      <c r="F2" s="116"/>
      <c r="G2" s="116"/>
      <c r="H2" s="116"/>
      <c r="I2" s="116"/>
      <c r="J2" s="116"/>
      <c r="K2" s="116"/>
      <c r="L2" s="116"/>
      <c r="M2" s="116"/>
      <c r="N2" s="116"/>
      <c r="O2" s="117"/>
      <c r="P2" s="55"/>
      <c r="Q2" s="55"/>
      <c r="R2" s="55"/>
    </row>
    <row r="3" spans="1:40" s="47" customFormat="1" ht="20" customHeight="1" thickBot="1" x14ac:dyDescent="0.25">
      <c r="A3" s="45">
        <v>2013</v>
      </c>
      <c r="B3" s="95" t="s">
        <v>21</v>
      </c>
      <c r="C3" s="95"/>
      <c r="D3" s="95"/>
      <c r="E3" s="95"/>
      <c r="F3" s="95"/>
      <c r="G3" s="95"/>
      <c r="H3" s="95"/>
      <c r="I3" s="95"/>
      <c r="J3" s="95"/>
      <c r="K3" s="120" t="s">
        <v>17</v>
      </c>
      <c r="L3" s="120"/>
      <c r="M3" s="120"/>
      <c r="N3" s="120"/>
      <c r="O3" s="121"/>
      <c r="P3" s="93"/>
      <c r="Q3" s="93"/>
      <c r="R3" s="93"/>
      <c r="S3" s="23"/>
      <c r="T3" s="8" t="s">
        <v>20</v>
      </c>
      <c r="U3" s="25"/>
      <c r="V3" s="7"/>
      <c r="W3" s="24" t="s">
        <v>24</v>
      </c>
      <c r="X3" s="46"/>
      <c r="Y3" s="46"/>
      <c r="Z3" s="46"/>
      <c r="AC3" s="7"/>
      <c r="AD3" s="7"/>
      <c r="AE3" s="7"/>
      <c r="AF3" s="7"/>
      <c r="AG3" s="7"/>
      <c r="AH3" s="7">
        <v>2013</v>
      </c>
      <c r="AI3" s="7"/>
      <c r="AJ3" s="7"/>
      <c r="AK3" s="7"/>
      <c r="AL3" s="7"/>
      <c r="AM3" s="7"/>
      <c r="AN3" s="7"/>
    </row>
    <row r="4" spans="1:40" ht="20" customHeight="1" thickBot="1" x14ac:dyDescent="0.25">
      <c r="B4" s="48" t="s">
        <v>25</v>
      </c>
      <c r="C4" s="13" t="s">
        <v>173</v>
      </c>
      <c r="D4" s="13" t="s">
        <v>174</v>
      </c>
      <c r="E4" s="13" t="s">
        <v>175</v>
      </c>
      <c r="F4" s="13" t="s">
        <v>176</v>
      </c>
      <c r="G4" s="13" t="s">
        <v>177</v>
      </c>
      <c r="H4" s="13" t="s">
        <v>178</v>
      </c>
      <c r="I4" s="13" t="s">
        <v>179</v>
      </c>
      <c r="J4" s="13" t="s">
        <v>180</v>
      </c>
      <c r="K4" s="13" t="s">
        <v>181</v>
      </c>
      <c r="L4" s="13" t="s">
        <v>182</v>
      </c>
      <c r="M4" s="13" t="s">
        <v>183</v>
      </c>
      <c r="N4" s="13" t="s">
        <v>184</v>
      </c>
      <c r="O4" s="12" t="s">
        <v>204</v>
      </c>
      <c r="P4" s="11">
        <v>2014</v>
      </c>
      <c r="Q4" s="11">
        <v>2015</v>
      </c>
      <c r="R4" s="11">
        <v>2016</v>
      </c>
      <c r="S4" s="49" t="s">
        <v>23</v>
      </c>
      <c r="U4" s="23"/>
      <c r="V4" s="47"/>
      <c r="W4" s="23">
        <v>2013</v>
      </c>
      <c r="X4" s="8">
        <v>2014</v>
      </c>
      <c r="Y4" s="8">
        <v>2015</v>
      </c>
      <c r="Z4" s="8">
        <v>2016</v>
      </c>
      <c r="AC4" s="13" t="s">
        <v>173</v>
      </c>
      <c r="AD4" s="13" t="s">
        <v>174</v>
      </c>
      <c r="AE4" s="13" t="s">
        <v>175</v>
      </c>
      <c r="AF4" s="13" t="s">
        <v>176</v>
      </c>
      <c r="AG4" s="13" t="s">
        <v>177</v>
      </c>
      <c r="AH4" s="13" t="s">
        <v>178</v>
      </c>
      <c r="AI4" s="13" t="s">
        <v>179</v>
      </c>
      <c r="AJ4" s="13" t="s">
        <v>180</v>
      </c>
      <c r="AK4" s="13" t="s">
        <v>181</v>
      </c>
      <c r="AL4" s="13" t="s">
        <v>182</v>
      </c>
      <c r="AM4" s="13" t="s">
        <v>183</v>
      </c>
      <c r="AN4" s="13" t="s">
        <v>184</v>
      </c>
    </row>
    <row r="5" spans="1:40" ht="20" customHeight="1" thickBot="1" x14ac:dyDescent="0.25">
      <c r="A5" s="122" t="s">
        <v>26</v>
      </c>
      <c r="B5" s="30" t="s">
        <v>200</v>
      </c>
      <c r="C5" s="17"/>
      <c r="D5" s="17"/>
      <c r="E5" s="17"/>
      <c r="F5" s="17"/>
      <c r="G5" s="17"/>
      <c r="H5" s="17"/>
      <c r="I5" s="17"/>
      <c r="J5" s="17"/>
      <c r="K5" s="17"/>
      <c r="L5" s="17"/>
      <c r="M5" s="17"/>
      <c r="N5" s="17"/>
      <c r="O5" s="53">
        <f>SUM(C5:N5)</f>
        <v>0</v>
      </c>
      <c r="P5" s="84">
        <f t="shared" ref="P5:P12" si="0">O22</f>
        <v>0</v>
      </c>
      <c r="Q5" s="84">
        <f t="shared" ref="Q5:Q12" si="1">O39</f>
        <v>0</v>
      </c>
      <c r="R5" s="84">
        <f t="shared" ref="R5:R12" si="2">O56</f>
        <v>0</v>
      </c>
      <c r="S5" s="50">
        <v>2.3822000000000001</v>
      </c>
      <c r="U5" s="7" t="s">
        <v>152</v>
      </c>
      <c r="W5" s="53">
        <f>IF(O8=0,0,1000*$S$5*O5/O8)</f>
        <v>0</v>
      </c>
      <c r="X5" s="53">
        <f>IF(P8=0,0,1000*$S$5*P5/P8)</f>
        <v>0</v>
      </c>
      <c r="Y5" s="53">
        <f>IF(Q8=0,0,1000*$S$5*Q5/Q8)</f>
        <v>0</v>
      </c>
      <c r="Z5" s="53">
        <f>IF(R8=0,0,1000*$S$5*R5/R8)</f>
        <v>0</v>
      </c>
      <c r="AB5" s="7" t="s">
        <v>152</v>
      </c>
      <c r="AC5" s="89">
        <f>IF(C8=0,0,1000*$S$5*C5/C8)</f>
        <v>0</v>
      </c>
      <c r="AD5" s="89">
        <f t="shared" ref="AD5:AN5" si="3">IF(D8=0,0,1000*$S$5*D5/D8)</f>
        <v>0</v>
      </c>
      <c r="AE5" s="89">
        <f t="shared" si="3"/>
        <v>0</v>
      </c>
      <c r="AF5" s="89">
        <f t="shared" si="3"/>
        <v>0</v>
      </c>
      <c r="AG5" s="89">
        <f t="shared" si="3"/>
        <v>0</v>
      </c>
      <c r="AH5" s="89">
        <f t="shared" si="3"/>
        <v>0</v>
      </c>
      <c r="AI5" s="89">
        <f t="shared" si="3"/>
        <v>0</v>
      </c>
      <c r="AJ5" s="89">
        <f t="shared" si="3"/>
        <v>0</v>
      </c>
      <c r="AK5" s="89">
        <f t="shared" si="3"/>
        <v>0</v>
      </c>
      <c r="AL5" s="89">
        <f t="shared" si="3"/>
        <v>0</v>
      </c>
      <c r="AM5" s="89">
        <f t="shared" si="3"/>
        <v>0</v>
      </c>
      <c r="AN5" s="89">
        <f t="shared" si="3"/>
        <v>0</v>
      </c>
    </row>
    <row r="6" spans="1:40" ht="20" customHeight="1" thickBot="1" x14ac:dyDescent="0.25">
      <c r="A6" s="123"/>
      <c r="B6" s="32" t="s">
        <v>201</v>
      </c>
      <c r="C6" s="17"/>
      <c r="D6" s="17"/>
      <c r="E6" s="17"/>
      <c r="F6" s="17"/>
      <c r="G6" s="17"/>
      <c r="H6" s="17"/>
      <c r="I6" s="17"/>
      <c r="J6" s="17"/>
      <c r="K6" s="17"/>
      <c r="L6" s="17"/>
      <c r="M6" s="17"/>
      <c r="N6" s="17"/>
      <c r="O6" s="53">
        <f>SUM(C6:N6)</f>
        <v>0</v>
      </c>
      <c r="P6" s="84">
        <f t="shared" si="0"/>
        <v>0</v>
      </c>
      <c r="Q6" s="84">
        <f t="shared" si="1"/>
        <v>0</v>
      </c>
      <c r="R6" s="84">
        <f t="shared" si="2"/>
        <v>0</v>
      </c>
      <c r="S6" s="50">
        <v>2.7457699999999998</v>
      </c>
      <c r="U6" s="7" t="s">
        <v>153</v>
      </c>
      <c r="W6" s="53">
        <f>IF(O9=0,0,1000*$S$6*O6/O9)</f>
        <v>0</v>
      </c>
      <c r="X6" s="53">
        <f>IF(P9=0,0,1000*$S$6*P6/P9)</f>
        <v>0</v>
      </c>
      <c r="Y6" s="53">
        <f>IF(Q9=0,0,1000*$S$6*Q6/Q9)</f>
        <v>0</v>
      </c>
      <c r="Z6" s="53">
        <f>IF(R9=0,0,1000*$S$6*R6/R9)</f>
        <v>0</v>
      </c>
      <c r="AB6" s="7" t="s">
        <v>153</v>
      </c>
      <c r="AC6" s="89">
        <f>IF(C9=0,0,1000*$S$6*C6/C9)</f>
        <v>0</v>
      </c>
      <c r="AD6" s="89">
        <f t="shared" ref="AD6:AN6" si="4">IF(D9=0,0,1000*$S$6*D6/D9)</f>
        <v>0</v>
      </c>
      <c r="AE6" s="89">
        <f t="shared" si="4"/>
        <v>0</v>
      </c>
      <c r="AF6" s="89">
        <f t="shared" si="4"/>
        <v>0</v>
      </c>
      <c r="AG6" s="89">
        <f t="shared" si="4"/>
        <v>0</v>
      </c>
      <c r="AH6" s="89">
        <f t="shared" si="4"/>
        <v>0</v>
      </c>
      <c r="AI6" s="89">
        <f t="shared" si="4"/>
        <v>0</v>
      </c>
      <c r="AJ6" s="89">
        <f t="shared" si="4"/>
        <v>0</v>
      </c>
      <c r="AK6" s="89">
        <f t="shared" si="4"/>
        <v>0</v>
      </c>
      <c r="AL6" s="89">
        <f t="shared" si="4"/>
        <v>0</v>
      </c>
      <c r="AM6" s="89">
        <f t="shared" si="4"/>
        <v>0</v>
      </c>
      <c r="AN6" s="89">
        <f t="shared" si="4"/>
        <v>0</v>
      </c>
    </row>
    <row r="7" spans="1:40" ht="20" customHeight="1" thickBot="1" x14ac:dyDescent="0.25">
      <c r="A7" s="51"/>
      <c r="B7" s="95"/>
      <c r="C7" s="95"/>
      <c r="D7" s="95"/>
      <c r="E7" s="95"/>
      <c r="F7" s="95"/>
      <c r="G7" s="95"/>
      <c r="H7" s="95"/>
      <c r="I7" s="95"/>
      <c r="J7" s="95"/>
      <c r="K7" s="124" t="s">
        <v>18</v>
      </c>
      <c r="L7" s="124"/>
      <c r="M7" s="124"/>
      <c r="N7" s="124"/>
      <c r="O7" s="125"/>
      <c r="P7" s="84">
        <f t="shared" si="0"/>
        <v>0</v>
      </c>
      <c r="Q7" s="84">
        <f t="shared" si="1"/>
        <v>0</v>
      </c>
      <c r="R7" s="84">
        <f t="shared" si="2"/>
        <v>0</v>
      </c>
      <c r="S7" s="25"/>
      <c r="U7" s="7" t="s">
        <v>154</v>
      </c>
      <c r="W7" s="53">
        <f>IF(SUM(O8:O10)=0,0,1000*($S$5*O5+$S$6*O6)/SUM(O8:O10))</f>
        <v>0</v>
      </c>
      <c r="X7" s="53">
        <f>IF(SUM(P8:P10)=0,0,1000*($S$5*P5+$S$6*P6)/SUM(P8:P10))</f>
        <v>0</v>
      </c>
      <c r="Y7" s="53">
        <f>IF(SUM(Q8:Q10)=0,0,1000*($S$5*Q5+$S$6*Q6)/SUM(Q8:Q10))</f>
        <v>0</v>
      </c>
      <c r="Z7" s="53">
        <f>IF(SUM(R8:R10)=0,0,1000*($S$5*R5+$S$6*R6)/SUM(R8:R10))</f>
        <v>0</v>
      </c>
      <c r="AB7" s="7" t="s">
        <v>154</v>
      </c>
      <c r="AC7" s="89">
        <f>IF(SUM(C8:C10)=0,0,1000*($S$5*C5+$S$6*C6)/SUM(C8:C10))</f>
        <v>0</v>
      </c>
      <c r="AD7" s="89">
        <f t="shared" ref="AD7:AN7" si="5">IF(SUM(D8:D10)=0,0,1000*($S$5*D5+$S$6*D6)/SUM(D8:D10))</f>
        <v>0</v>
      </c>
      <c r="AE7" s="89">
        <f t="shared" si="5"/>
        <v>0</v>
      </c>
      <c r="AF7" s="89">
        <f t="shared" si="5"/>
        <v>0</v>
      </c>
      <c r="AG7" s="89">
        <f t="shared" si="5"/>
        <v>0</v>
      </c>
      <c r="AH7" s="89">
        <f t="shared" si="5"/>
        <v>0</v>
      </c>
      <c r="AI7" s="89">
        <f t="shared" si="5"/>
        <v>0</v>
      </c>
      <c r="AJ7" s="89">
        <f t="shared" si="5"/>
        <v>0</v>
      </c>
      <c r="AK7" s="89">
        <f t="shared" si="5"/>
        <v>0</v>
      </c>
      <c r="AL7" s="89">
        <f t="shared" si="5"/>
        <v>0</v>
      </c>
      <c r="AM7" s="89">
        <f t="shared" si="5"/>
        <v>0</v>
      </c>
      <c r="AN7" s="89">
        <f t="shared" si="5"/>
        <v>0</v>
      </c>
    </row>
    <row r="8" spans="1:40" ht="20" customHeight="1" thickBot="1" x14ac:dyDescent="0.25">
      <c r="A8" s="96" t="s">
        <v>27</v>
      </c>
      <c r="B8" s="30" t="s">
        <v>142</v>
      </c>
      <c r="C8" s="18"/>
      <c r="D8" s="18"/>
      <c r="E8" s="18"/>
      <c r="F8" s="18"/>
      <c r="G8" s="18"/>
      <c r="H8" s="18"/>
      <c r="I8" s="18"/>
      <c r="J8" s="18"/>
      <c r="K8" s="18"/>
      <c r="L8" s="18"/>
      <c r="M8" s="18"/>
      <c r="N8" s="18"/>
      <c r="O8" s="53">
        <f>SUM(C8:N8)</f>
        <v>0</v>
      </c>
      <c r="P8" s="84">
        <f t="shared" si="0"/>
        <v>0</v>
      </c>
      <c r="Q8" s="84">
        <f t="shared" si="1"/>
        <v>0</v>
      </c>
      <c r="R8" s="84">
        <f t="shared" si="2"/>
        <v>0</v>
      </c>
      <c r="U8" s="25"/>
      <c r="W8" s="24" t="s">
        <v>7</v>
      </c>
      <c r="X8" s="46"/>
      <c r="Y8" s="46"/>
      <c r="Z8" s="46"/>
    </row>
    <row r="9" spans="1:40" ht="20" customHeight="1" thickBot="1" x14ac:dyDescent="0.25">
      <c r="A9" s="97"/>
      <c r="B9" s="31" t="s">
        <v>143</v>
      </c>
      <c r="C9" s="18"/>
      <c r="D9" s="18"/>
      <c r="E9" s="18"/>
      <c r="F9" s="18"/>
      <c r="G9" s="18"/>
      <c r="H9" s="18"/>
      <c r="I9" s="18"/>
      <c r="J9" s="18"/>
      <c r="K9" s="18"/>
      <c r="L9" s="18"/>
      <c r="M9" s="18"/>
      <c r="N9" s="18"/>
      <c r="O9" s="53">
        <f>SUM(C9:N9)</f>
        <v>0</v>
      </c>
      <c r="P9" s="84">
        <f t="shared" si="0"/>
        <v>0</v>
      </c>
      <c r="Q9" s="84">
        <f t="shared" si="1"/>
        <v>0</v>
      </c>
      <c r="R9" s="84">
        <f t="shared" si="2"/>
        <v>0</v>
      </c>
      <c r="U9" s="30" t="s">
        <v>141</v>
      </c>
      <c r="W9" s="41">
        <f t="shared" ref="W9:Z10" si="6">IF(O8=0,0,100*O5/O8)</f>
        <v>0</v>
      </c>
      <c r="X9" s="41">
        <f t="shared" si="6"/>
        <v>0</v>
      </c>
      <c r="Y9" s="41">
        <f t="shared" si="6"/>
        <v>0</v>
      </c>
      <c r="Z9" s="41">
        <f t="shared" si="6"/>
        <v>0</v>
      </c>
      <c r="AB9" s="11" t="s">
        <v>141</v>
      </c>
      <c r="AC9" s="89">
        <f>IF(C8=0,0,100*C5/C8)</f>
        <v>0</v>
      </c>
      <c r="AD9" s="89">
        <f t="shared" ref="AD9:AN9" si="7">IF(D8=0,0,100*D5/D8)</f>
        <v>0</v>
      </c>
      <c r="AE9" s="89">
        <f t="shared" si="7"/>
        <v>0</v>
      </c>
      <c r="AF9" s="89">
        <f t="shared" si="7"/>
        <v>0</v>
      </c>
      <c r="AG9" s="89">
        <f t="shared" si="7"/>
        <v>0</v>
      </c>
      <c r="AH9" s="89">
        <f t="shared" si="7"/>
        <v>0</v>
      </c>
      <c r="AI9" s="89">
        <f t="shared" si="7"/>
        <v>0</v>
      </c>
      <c r="AJ9" s="89">
        <f t="shared" si="7"/>
        <v>0</v>
      </c>
      <c r="AK9" s="89">
        <f t="shared" si="7"/>
        <v>0</v>
      </c>
      <c r="AL9" s="89">
        <f t="shared" si="7"/>
        <v>0</v>
      </c>
      <c r="AM9" s="89">
        <f t="shared" si="7"/>
        <v>0</v>
      </c>
      <c r="AN9" s="89">
        <f t="shared" si="7"/>
        <v>0</v>
      </c>
    </row>
    <row r="10" spans="1:40" ht="20" customHeight="1" thickBot="1" x14ac:dyDescent="0.25">
      <c r="A10" s="97"/>
      <c r="B10" s="52" t="s">
        <v>155</v>
      </c>
      <c r="C10" s="17"/>
      <c r="D10" s="17"/>
      <c r="E10" s="17"/>
      <c r="F10" s="17"/>
      <c r="G10" s="17"/>
      <c r="H10" s="17"/>
      <c r="I10" s="17"/>
      <c r="J10" s="17"/>
      <c r="K10" s="17"/>
      <c r="L10" s="17"/>
      <c r="M10" s="17"/>
      <c r="N10" s="17"/>
      <c r="O10" s="53">
        <f>SUM(C10:N10)</f>
        <v>0</v>
      </c>
      <c r="P10" s="84">
        <f t="shared" si="0"/>
        <v>0</v>
      </c>
      <c r="Q10" s="84">
        <f t="shared" si="1"/>
        <v>0</v>
      </c>
      <c r="R10" s="84">
        <f t="shared" si="2"/>
        <v>0</v>
      </c>
      <c r="U10" s="31" t="s">
        <v>140</v>
      </c>
      <c r="W10" s="41">
        <f t="shared" si="6"/>
        <v>0</v>
      </c>
      <c r="X10" s="41">
        <f t="shared" si="6"/>
        <v>0</v>
      </c>
      <c r="Y10" s="41">
        <f t="shared" si="6"/>
        <v>0</v>
      </c>
      <c r="Z10" s="41">
        <f t="shared" si="6"/>
        <v>0</v>
      </c>
      <c r="AB10" s="11" t="s">
        <v>140</v>
      </c>
      <c r="AC10" s="89">
        <f>IF(C9=0,0,100*C6/C9)</f>
        <v>0</v>
      </c>
      <c r="AD10" s="89">
        <f t="shared" ref="AD10:AN10" si="8">IF(D9=0,0,100*D6/D9)</f>
        <v>0</v>
      </c>
      <c r="AE10" s="89">
        <f t="shared" si="8"/>
        <v>0</v>
      </c>
      <c r="AF10" s="89">
        <f t="shared" si="8"/>
        <v>0</v>
      </c>
      <c r="AG10" s="89">
        <f t="shared" si="8"/>
        <v>0</v>
      </c>
      <c r="AH10" s="89">
        <f t="shared" si="8"/>
        <v>0</v>
      </c>
      <c r="AI10" s="89">
        <f t="shared" si="8"/>
        <v>0</v>
      </c>
      <c r="AJ10" s="89">
        <f t="shared" si="8"/>
        <v>0</v>
      </c>
      <c r="AK10" s="89">
        <f t="shared" si="8"/>
        <v>0</v>
      </c>
      <c r="AL10" s="89">
        <f t="shared" si="8"/>
        <v>0</v>
      </c>
      <c r="AM10" s="89">
        <f t="shared" si="8"/>
        <v>0</v>
      </c>
      <c r="AN10" s="89">
        <f t="shared" si="8"/>
        <v>0</v>
      </c>
    </row>
    <row r="11" spans="1:40" ht="20" customHeight="1" thickBot="1" x14ac:dyDescent="0.25">
      <c r="A11" s="97"/>
      <c r="B11" s="31" t="s">
        <v>42</v>
      </c>
      <c r="C11" s="126"/>
      <c r="D11" s="127"/>
      <c r="E11" s="127"/>
      <c r="F11" s="127"/>
      <c r="G11" s="127"/>
      <c r="H11" s="127"/>
      <c r="I11" s="127"/>
      <c r="J11" s="127"/>
      <c r="K11" s="127"/>
      <c r="L11" s="127"/>
      <c r="M11" s="127"/>
      <c r="N11" s="128"/>
      <c r="O11" s="18"/>
      <c r="P11" s="84">
        <f t="shared" si="0"/>
        <v>0</v>
      </c>
      <c r="Q11" s="84">
        <f t="shared" si="1"/>
        <v>0</v>
      </c>
      <c r="R11" s="84">
        <f t="shared" si="2"/>
        <v>0</v>
      </c>
      <c r="U11" s="31" t="s">
        <v>36</v>
      </c>
      <c r="W11" s="40">
        <f t="shared" ref="W11:Z12" si="9">O11</f>
        <v>0</v>
      </c>
      <c r="X11" s="40">
        <f t="shared" si="9"/>
        <v>0</v>
      </c>
      <c r="Y11" s="40">
        <f t="shared" si="9"/>
        <v>0</v>
      </c>
      <c r="Z11" s="40">
        <f t="shared" si="9"/>
        <v>0</v>
      </c>
      <c r="AB11" s="11"/>
    </row>
    <row r="12" spans="1:40" ht="20" customHeight="1" thickBot="1" x14ac:dyDescent="0.25">
      <c r="A12" s="97"/>
      <c r="B12" s="31" t="s">
        <v>43</v>
      </c>
      <c r="C12" s="129"/>
      <c r="D12" s="130"/>
      <c r="E12" s="130"/>
      <c r="F12" s="130"/>
      <c r="G12" s="130"/>
      <c r="H12" s="130"/>
      <c r="I12" s="130"/>
      <c r="J12" s="130"/>
      <c r="K12" s="130"/>
      <c r="L12" s="130"/>
      <c r="M12" s="130"/>
      <c r="N12" s="131"/>
      <c r="O12" s="18"/>
      <c r="P12" s="84">
        <f t="shared" si="0"/>
        <v>0</v>
      </c>
      <c r="Q12" s="84">
        <f t="shared" si="1"/>
        <v>0</v>
      </c>
      <c r="R12" s="84">
        <f t="shared" si="2"/>
        <v>0</v>
      </c>
      <c r="U12" s="31" t="s">
        <v>37</v>
      </c>
      <c r="W12" s="40">
        <f t="shared" si="9"/>
        <v>0</v>
      </c>
      <c r="X12" s="40">
        <f t="shared" si="9"/>
        <v>0</v>
      </c>
      <c r="Y12" s="40">
        <f t="shared" si="9"/>
        <v>0</v>
      </c>
      <c r="Z12" s="40">
        <f t="shared" si="9"/>
        <v>0</v>
      </c>
      <c r="AB12" s="11"/>
    </row>
    <row r="13" spans="1:40" ht="20" customHeight="1" thickBot="1" x14ac:dyDescent="0.25">
      <c r="A13" s="97"/>
      <c r="B13" s="31" t="s">
        <v>22</v>
      </c>
      <c r="C13" s="17"/>
      <c r="D13" s="17"/>
      <c r="E13" s="17"/>
      <c r="F13" s="17"/>
      <c r="G13" s="17"/>
      <c r="H13" s="17"/>
      <c r="I13" s="17"/>
      <c r="J13" s="17"/>
      <c r="K13" s="17"/>
      <c r="L13" s="17"/>
      <c r="M13" s="17"/>
      <c r="N13" s="17"/>
      <c r="O13" s="40">
        <f>IF(Safety!O$5=0,0,(C13*Safety!O$5+(D13-C13)*(Safety!O$5-1)+(E13-D13)*(Safety!O$5-2)+(F13-E13)*(Safety!O$5-3)+(G13-F13)*(Safety!O$5-4)+(H13-G13)*(Safety!O$5-5)+(I13-H13)*(Safety!O$5-6)+(J13-I13)*(Safety!O$5-7)+(K13-J13)*(Safety!O$5-8)+(L13-K13)*(Safety!O$5-9)+(M13-L13)*(Safety!O$5-10)+(N13-M13))/Safety!O$5)</f>
        <v>0</v>
      </c>
      <c r="P13" s="84">
        <f>O30</f>
        <v>0</v>
      </c>
      <c r="Q13" s="84">
        <f>O47</f>
        <v>0</v>
      </c>
      <c r="R13" s="84">
        <f>O64</f>
        <v>0</v>
      </c>
      <c r="U13" s="31" t="s">
        <v>44</v>
      </c>
      <c r="W13" s="54">
        <f>IF(O$13=0,0,O14/O$13)</f>
        <v>0</v>
      </c>
      <c r="X13" s="54">
        <f t="shared" ref="X13:Z15" si="10">IF(P$13=0,0,P14/P$13)</f>
        <v>0</v>
      </c>
      <c r="Y13" s="54">
        <f t="shared" si="10"/>
        <v>0</v>
      </c>
      <c r="Z13" s="54">
        <f t="shared" si="10"/>
        <v>0</v>
      </c>
      <c r="AB13" s="11" t="s">
        <v>44</v>
      </c>
      <c r="AC13" s="89">
        <f>IF(C$13=0,0,C14/C$13)</f>
        <v>0</v>
      </c>
      <c r="AD13" s="89">
        <f t="shared" ref="AD13:AN15" si="11">IF(D$13=0,0,D14/D$13)</f>
        <v>0</v>
      </c>
      <c r="AE13" s="89">
        <f t="shared" si="11"/>
        <v>0</v>
      </c>
      <c r="AF13" s="89">
        <f t="shared" si="11"/>
        <v>0</v>
      </c>
      <c r="AG13" s="89">
        <f t="shared" si="11"/>
        <v>0</v>
      </c>
      <c r="AH13" s="89">
        <f t="shared" si="11"/>
        <v>0</v>
      </c>
      <c r="AI13" s="89">
        <f t="shared" si="11"/>
        <v>0</v>
      </c>
      <c r="AJ13" s="89">
        <f t="shared" si="11"/>
        <v>0</v>
      </c>
      <c r="AK13" s="89">
        <f t="shared" si="11"/>
        <v>0</v>
      </c>
      <c r="AL13" s="89">
        <f t="shared" si="11"/>
        <v>0</v>
      </c>
      <c r="AM13" s="89">
        <f t="shared" si="11"/>
        <v>0</v>
      </c>
      <c r="AN13" s="89">
        <f t="shared" si="11"/>
        <v>0</v>
      </c>
    </row>
    <row r="14" spans="1:40" ht="20" customHeight="1" thickBot="1" x14ac:dyDescent="0.25">
      <c r="A14" s="97"/>
      <c r="B14" s="31" t="s">
        <v>214</v>
      </c>
      <c r="C14" s="18"/>
      <c r="D14" s="18"/>
      <c r="E14" s="18"/>
      <c r="F14" s="18"/>
      <c r="G14" s="18"/>
      <c r="H14" s="18"/>
      <c r="I14" s="18"/>
      <c r="J14" s="18"/>
      <c r="K14" s="18"/>
      <c r="L14" s="18"/>
      <c r="M14" s="18"/>
      <c r="N14" s="18"/>
      <c r="O14" s="40">
        <f>IF(Safety!O$5=0,0,(C14*Safety!O$5+(D14-C14)*(Safety!O$5-1)+(E14-D14)*(Safety!O$5-2)+(F14-E14)*(Safety!O$5-3)+(G14-F14)*(Safety!O$5-4)+(H14-G14)*(Safety!O$5-5)+(I14-H14)*(Safety!O$5-6)+(J14-I14)*(Safety!O$5-7)+(K14-J14)*(Safety!O$5-8)+(L14-K14)*(Safety!O$5-9)+(M14-L14)*(Safety!O$5-10)+(N14-M14))/Safety!O$5)</f>
        <v>0</v>
      </c>
      <c r="P14" s="84">
        <f>O31</f>
        <v>0</v>
      </c>
      <c r="Q14" s="84">
        <f>O48</f>
        <v>0</v>
      </c>
      <c r="R14" s="84">
        <f>O65</f>
        <v>0</v>
      </c>
      <c r="U14" s="31" t="s">
        <v>38</v>
      </c>
      <c r="W14" s="54">
        <f>IF(O$13=0,0,O15/O$13)</f>
        <v>0</v>
      </c>
      <c r="X14" s="54">
        <f t="shared" si="10"/>
        <v>0</v>
      </c>
      <c r="Y14" s="54">
        <f t="shared" si="10"/>
        <v>0</v>
      </c>
      <c r="Z14" s="54">
        <f t="shared" si="10"/>
        <v>0</v>
      </c>
      <c r="AB14" s="11" t="s">
        <v>38</v>
      </c>
      <c r="AC14" s="89">
        <f>IF(C$13=0,0,C15/C$13)</f>
        <v>0</v>
      </c>
      <c r="AD14" s="89">
        <f t="shared" si="11"/>
        <v>0</v>
      </c>
      <c r="AE14" s="89">
        <f t="shared" si="11"/>
        <v>0</v>
      </c>
      <c r="AF14" s="89">
        <f t="shared" si="11"/>
        <v>0</v>
      </c>
      <c r="AG14" s="89">
        <f t="shared" si="11"/>
        <v>0</v>
      </c>
      <c r="AH14" s="89">
        <f t="shared" si="11"/>
        <v>0</v>
      </c>
      <c r="AI14" s="89">
        <f t="shared" si="11"/>
        <v>0</v>
      </c>
      <c r="AJ14" s="89">
        <f t="shared" si="11"/>
        <v>0</v>
      </c>
      <c r="AK14" s="89">
        <f t="shared" si="11"/>
        <v>0</v>
      </c>
      <c r="AL14" s="89">
        <f t="shared" si="11"/>
        <v>0</v>
      </c>
      <c r="AM14" s="89">
        <f t="shared" si="11"/>
        <v>0</v>
      </c>
      <c r="AN14" s="89">
        <f t="shared" si="11"/>
        <v>0</v>
      </c>
    </row>
    <row r="15" spans="1:40" ht="20" customHeight="1" thickBot="1" x14ac:dyDescent="0.25">
      <c r="A15" s="97"/>
      <c r="B15" s="31" t="s">
        <v>213</v>
      </c>
      <c r="C15" s="18"/>
      <c r="D15" s="18"/>
      <c r="E15" s="18"/>
      <c r="F15" s="18"/>
      <c r="G15" s="18"/>
      <c r="H15" s="18"/>
      <c r="I15" s="18"/>
      <c r="J15" s="18"/>
      <c r="K15" s="18"/>
      <c r="L15" s="18"/>
      <c r="M15" s="18"/>
      <c r="N15" s="18"/>
      <c r="O15" s="40">
        <f>IF(Safety!O$5=0,0,(C15*Safety!O$5+(D15-C15)*(Safety!O$5-1)+(E15-D15)*(Safety!O$5-2)+(F15-E15)*(Safety!O$5-3)+(G15-F15)*(Safety!O$5-4)+(H15-G15)*(Safety!O$5-5)+(I15-H15)*(Safety!O$5-6)+(J15-I15)*(Safety!O$5-7)+(K15-J15)*(Safety!O$5-8)+(L15-K15)*(Safety!O$5-9)+(M15-L15)*(Safety!O$5-10)+(N15-M15))/Safety!O$5)</f>
        <v>0</v>
      </c>
      <c r="P15" s="84">
        <f>O32</f>
        <v>0</v>
      </c>
      <c r="Q15" s="84">
        <f>O49</f>
        <v>0</v>
      </c>
      <c r="R15" s="84">
        <f>O66</f>
        <v>0</v>
      </c>
      <c r="U15" s="31" t="s">
        <v>39</v>
      </c>
      <c r="W15" s="54">
        <f>IF(O$13=0,0,O16/O$13)</f>
        <v>0</v>
      </c>
      <c r="X15" s="54">
        <f t="shared" si="10"/>
        <v>0</v>
      </c>
      <c r="Y15" s="54">
        <f t="shared" si="10"/>
        <v>0</v>
      </c>
      <c r="Z15" s="54">
        <f t="shared" si="10"/>
        <v>0</v>
      </c>
      <c r="AB15" s="11" t="s">
        <v>39</v>
      </c>
      <c r="AC15" s="89">
        <f>IF(C$13=0,0,C16/C$13)</f>
        <v>0</v>
      </c>
      <c r="AD15" s="89">
        <f t="shared" si="11"/>
        <v>0</v>
      </c>
      <c r="AE15" s="89">
        <f t="shared" si="11"/>
        <v>0</v>
      </c>
      <c r="AF15" s="89">
        <f t="shared" si="11"/>
        <v>0</v>
      </c>
      <c r="AG15" s="89">
        <f t="shared" si="11"/>
        <v>0</v>
      </c>
      <c r="AH15" s="89">
        <f t="shared" si="11"/>
        <v>0</v>
      </c>
      <c r="AI15" s="89">
        <f t="shared" si="11"/>
        <v>0</v>
      </c>
      <c r="AJ15" s="89">
        <f t="shared" si="11"/>
        <v>0</v>
      </c>
      <c r="AK15" s="89">
        <f t="shared" si="11"/>
        <v>0</v>
      </c>
      <c r="AL15" s="89">
        <f t="shared" si="11"/>
        <v>0</v>
      </c>
      <c r="AM15" s="89">
        <f t="shared" si="11"/>
        <v>0</v>
      </c>
      <c r="AN15" s="89">
        <f t="shared" si="11"/>
        <v>0</v>
      </c>
    </row>
    <row r="16" spans="1:40" ht="20" customHeight="1" thickBot="1" x14ac:dyDescent="0.25">
      <c r="A16" s="98"/>
      <c r="B16" s="32" t="s">
        <v>215</v>
      </c>
      <c r="C16" s="18"/>
      <c r="D16" s="18"/>
      <c r="E16" s="18"/>
      <c r="F16" s="18"/>
      <c r="G16" s="18"/>
      <c r="H16" s="18"/>
      <c r="I16" s="18"/>
      <c r="J16" s="18"/>
      <c r="K16" s="18"/>
      <c r="L16" s="18"/>
      <c r="M16" s="18"/>
      <c r="N16" s="18"/>
      <c r="O16" s="40">
        <f>IF(Safety!O$5=0,0,(C16*Safety!O$5+(D16-C16)*(Safety!O$5-1)+(E16-D16)*(Safety!O$5-2)+(F16-E16)*(Safety!O$5-3)+(G16-F16)*(Safety!O$5-4)+(H16-G16)*(Safety!O$5-5)+(I16-H16)*(Safety!O$5-6)+(J16-I16)*(Safety!O$5-7)+(K16-J16)*(Safety!O$5-8)+(L16-K16)*(Safety!O$5-9)+(M16-L16)*(Safety!O$5-10)+(N16-M16))/Safety!O$5)</f>
        <v>0</v>
      </c>
      <c r="P16" s="84">
        <f>O33</f>
        <v>0</v>
      </c>
      <c r="Q16" s="84">
        <f>O50</f>
        <v>0</v>
      </c>
      <c r="R16" s="84">
        <f>O67</f>
        <v>0</v>
      </c>
      <c r="U16" s="31" t="s">
        <v>40</v>
      </c>
      <c r="W16" s="54">
        <f>Safety!U19</f>
        <v>0</v>
      </c>
      <c r="X16" s="54">
        <f>Safety!V19</f>
        <v>0</v>
      </c>
      <c r="Y16" s="54">
        <f>Safety!W19</f>
        <v>0</v>
      </c>
      <c r="Z16" s="54">
        <f>Safety!X19</f>
        <v>0</v>
      </c>
      <c r="AB16" s="11"/>
    </row>
    <row r="17" spans="1:40" ht="20" customHeight="1" thickBot="1" x14ac:dyDescent="0.25">
      <c r="U17" s="31" t="s">
        <v>216</v>
      </c>
      <c r="W17" s="53">
        <f>Safety!U22</f>
        <v>0</v>
      </c>
      <c r="X17" s="53">
        <f>Safety!V22</f>
        <v>0</v>
      </c>
      <c r="Y17" s="53">
        <f>Safety!W22</f>
        <v>0</v>
      </c>
      <c r="Z17" s="53">
        <f>Safety!X22</f>
        <v>0</v>
      </c>
      <c r="AB17" s="11"/>
    </row>
    <row r="18" spans="1:40" ht="20" customHeight="1" thickBot="1" x14ac:dyDescent="0.25">
      <c r="U18" s="31" t="s">
        <v>250</v>
      </c>
      <c r="W18" s="53" t="str">
        <f>Safety!U28</f>
        <v>GOOD JOB!</v>
      </c>
      <c r="X18" s="53" t="str">
        <f>Safety!V28</f>
        <v>GOOD JOB!</v>
      </c>
      <c r="Y18" s="53" t="str">
        <f>Safety!W28</f>
        <v>GOOD JOB!</v>
      </c>
      <c r="Z18" s="53" t="str">
        <f>Safety!X28</f>
        <v>GOOD JOB!</v>
      </c>
      <c r="AB18" s="11"/>
    </row>
    <row r="19" spans="1:40" ht="20" customHeight="1" thickBot="1" x14ac:dyDescent="0.3">
      <c r="B19" s="44"/>
      <c r="C19" s="116">
        <v>2014</v>
      </c>
      <c r="D19" s="116"/>
      <c r="E19" s="116"/>
      <c r="F19" s="116"/>
      <c r="G19" s="116"/>
      <c r="H19" s="116"/>
      <c r="I19" s="116"/>
      <c r="J19" s="116"/>
      <c r="K19" s="116"/>
      <c r="L19" s="116"/>
      <c r="M19" s="116"/>
      <c r="N19" s="116"/>
      <c r="O19" s="117"/>
      <c r="P19" s="55"/>
      <c r="Q19" s="55"/>
      <c r="R19" s="55"/>
      <c r="U19" s="32" t="s">
        <v>41</v>
      </c>
      <c r="W19" s="54">
        <f>Safety!O28</f>
        <v>0</v>
      </c>
      <c r="X19" s="54">
        <f>Safety!P28</f>
        <v>0</v>
      </c>
      <c r="Y19" s="54">
        <f>Safety!Q28</f>
        <v>0</v>
      </c>
      <c r="Z19" s="54">
        <f>Safety!R28</f>
        <v>0</v>
      </c>
      <c r="AB19" s="11"/>
    </row>
    <row r="20" spans="1:40" ht="20" customHeight="1" thickBot="1" x14ac:dyDescent="0.25">
      <c r="A20" s="45">
        <v>2014</v>
      </c>
      <c r="B20" s="95" t="s">
        <v>21</v>
      </c>
      <c r="C20" s="95"/>
      <c r="D20" s="95"/>
      <c r="E20" s="95"/>
      <c r="F20" s="95"/>
      <c r="G20" s="95"/>
      <c r="H20" s="95"/>
      <c r="I20" s="95"/>
      <c r="J20" s="95"/>
      <c r="K20" s="120" t="s">
        <v>17</v>
      </c>
      <c r="L20" s="120"/>
      <c r="M20" s="120"/>
      <c r="N20" s="120"/>
      <c r="O20" s="121"/>
      <c r="P20" s="93"/>
      <c r="Q20" s="93"/>
      <c r="R20" s="93"/>
      <c r="AB20" s="47"/>
      <c r="AH20" s="7">
        <v>2014</v>
      </c>
    </row>
    <row r="21" spans="1:40" ht="20" customHeight="1" thickBot="1" x14ac:dyDescent="0.25">
      <c r="B21" s="48" t="s">
        <v>25</v>
      </c>
      <c r="C21" s="13" t="s">
        <v>173</v>
      </c>
      <c r="D21" s="13" t="s">
        <v>174</v>
      </c>
      <c r="E21" s="13" t="s">
        <v>175</v>
      </c>
      <c r="F21" s="13" t="s">
        <v>176</v>
      </c>
      <c r="G21" s="13" t="s">
        <v>177</v>
      </c>
      <c r="H21" s="13" t="s">
        <v>178</v>
      </c>
      <c r="I21" s="13" t="s">
        <v>179</v>
      </c>
      <c r="J21" s="13" t="s">
        <v>180</v>
      </c>
      <c r="K21" s="13" t="s">
        <v>181</v>
      </c>
      <c r="L21" s="13" t="s">
        <v>182</v>
      </c>
      <c r="M21" s="13" t="s">
        <v>183</v>
      </c>
      <c r="N21" s="13" t="s">
        <v>184</v>
      </c>
      <c r="O21" s="12" t="s">
        <v>204</v>
      </c>
      <c r="P21" s="11"/>
      <c r="Q21" s="11"/>
      <c r="R21" s="11"/>
      <c r="AC21" s="13" t="s">
        <v>173</v>
      </c>
      <c r="AD21" s="13" t="s">
        <v>174</v>
      </c>
      <c r="AE21" s="13" t="s">
        <v>175</v>
      </c>
      <c r="AF21" s="13" t="s">
        <v>176</v>
      </c>
      <c r="AG21" s="13" t="s">
        <v>177</v>
      </c>
      <c r="AH21" s="13" t="s">
        <v>178</v>
      </c>
      <c r="AI21" s="13" t="s">
        <v>179</v>
      </c>
      <c r="AJ21" s="13" t="s">
        <v>180</v>
      </c>
      <c r="AK21" s="13" t="s">
        <v>181</v>
      </c>
      <c r="AL21" s="13" t="s">
        <v>182</v>
      </c>
      <c r="AM21" s="13" t="s">
        <v>183</v>
      </c>
      <c r="AN21" s="13" t="s">
        <v>184</v>
      </c>
    </row>
    <row r="22" spans="1:40" ht="20" customHeight="1" thickBot="1" x14ac:dyDescent="0.25">
      <c r="A22" s="122" t="s">
        <v>26</v>
      </c>
      <c r="B22" s="30" t="s">
        <v>200</v>
      </c>
      <c r="C22" s="17"/>
      <c r="D22" s="17"/>
      <c r="E22" s="17"/>
      <c r="F22" s="17"/>
      <c r="G22" s="17"/>
      <c r="H22" s="17"/>
      <c r="I22" s="17"/>
      <c r="J22" s="17"/>
      <c r="K22" s="17"/>
      <c r="L22" s="17"/>
      <c r="M22" s="17"/>
      <c r="N22" s="17"/>
      <c r="O22" s="53">
        <f>SUM(C22:N22)</f>
        <v>0</v>
      </c>
      <c r="P22" s="87"/>
      <c r="Q22" s="87"/>
      <c r="R22" s="87"/>
      <c r="AB22" s="7" t="s">
        <v>152</v>
      </c>
      <c r="AC22" s="89">
        <f>IF(C25=0,0,1000*$S$5*C22/C25)</f>
        <v>0</v>
      </c>
      <c r="AD22" s="89">
        <f t="shared" ref="AD22" si="12">IF(D25=0,0,1000*$S$5*D22/D25)</f>
        <v>0</v>
      </c>
      <c r="AE22" s="89">
        <f t="shared" ref="AE22" si="13">IF(E25=0,0,1000*$S$5*E22/E25)</f>
        <v>0</v>
      </c>
      <c r="AF22" s="89">
        <f t="shared" ref="AF22" si="14">IF(F25=0,0,1000*$S$5*F22/F25)</f>
        <v>0</v>
      </c>
      <c r="AG22" s="89">
        <f t="shared" ref="AG22" si="15">IF(G25=0,0,1000*$S$5*G22/G25)</f>
        <v>0</v>
      </c>
      <c r="AH22" s="89">
        <f t="shared" ref="AH22" si="16">IF(H25=0,0,1000*$S$5*H22/H25)</f>
        <v>0</v>
      </c>
      <c r="AI22" s="89">
        <f t="shared" ref="AI22" si="17">IF(I25=0,0,1000*$S$5*I22/I25)</f>
        <v>0</v>
      </c>
      <c r="AJ22" s="89">
        <f t="shared" ref="AJ22" si="18">IF(J25=0,0,1000*$S$5*J22/J25)</f>
        <v>0</v>
      </c>
      <c r="AK22" s="89">
        <f t="shared" ref="AK22" si="19">IF(K25=0,0,1000*$S$5*K22/K25)</f>
        <v>0</v>
      </c>
      <c r="AL22" s="89">
        <f t="shared" ref="AL22" si="20">IF(L25=0,0,1000*$S$5*L22/L25)</f>
        <v>0</v>
      </c>
      <c r="AM22" s="89">
        <f t="shared" ref="AM22" si="21">IF(M25=0,0,1000*$S$5*M22/M25)</f>
        <v>0</v>
      </c>
      <c r="AN22" s="89">
        <f t="shared" ref="AN22" si="22">IF(N25=0,0,1000*$S$5*N22/N25)</f>
        <v>0</v>
      </c>
    </row>
    <row r="23" spans="1:40" ht="20" customHeight="1" thickBot="1" x14ac:dyDescent="0.25">
      <c r="A23" s="123"/>
      <c r="B23" s="32" t="s">
        <v>201</v>
      </c>
      <c r="C23" s="17"/>
      <c r="D23" s="17"/>
      <c r="E23" s="17"/>
      <c r="F23" s="17"/>
      <c r="G23" s="17"/>
      <c r="H23" s="17"/>
      <c r="I23" s="17"/>
      <c r="J23" s="17"/>
      <c r="K23" s="17"/>
      <c r="L23" s="17"/>
      <c r="M23" s="17"/>
      <c r="N23" s="17"/>
      <c r="O23" s="53">
        <f>SUM(C23:N23)</f>
        <v>0</v>
      </c>
      <c r="P23" s="87"/>
      <c r="Q23" s="87"/>
      <c r="R23" s="87"/>
      <c r="AB23" s="7" t="s">
        <v>153</v>
      </c>
      <c r="AC23" s="89">
        <f>IF(C26=0,0,1000*$S$6*C23/C26)</f>
        <v>0</v>
      </c>
      <c r="AD23" s="89">
        <f t="shared" ref="AD23" si="23">IF(D26=0,0,1000*$S$6*D23/D26)</f>
        <v>0</v>
      </c>
      <c r="AE23" s="89">
        <f t="shared" ref="AE23" si="24">IF(E26=0,0,1000*$S$6*E23/E26)</f>
        <v>0</v>
      </c>
      <c r="AF23" s="89">
        <f t="shared" ref="AF23" si="25">IF(F26=0,0,1000*$S$6*F23/F26)</f>
        <v>0</v>
      </c>
      <c r="AG23" s="89">
        <f t="shared" ref="AG23" si="26">IF(G26=0,0,1000*$S$6*G23/G26)</f>
        <v>0</v>
      </c>
      <c r="AH23" s="89">
        <f t="shared" ref="AH23" si="27">IF(H26=0,0,1000*$S$6*H23/H26)</f>
        <v>0</v>
      </c>
      <c r="AI23" s="89">
        <f t="shared" ref="AI23" si="28">IF(I26=0,0,1000*$S$6*I23/I26)</f>
        <v>0</v>
      </c>
      <c r="AJ23" s="89">
        <f t="shared" ref="AJ23" si="29">IF(J26=0,0,1000*$S$6*J23/J26)</f>
        <v>0</v>
      </c>
      <c r="AK23" s="89">
        <f t="shared" ref="AK23" si="30">IF(K26=0,0,1000*$S$6*K23/K26)</f>
        <v>0</v>
      </c>
      <c r="AL23" s="89">
        <f t="shared" ref="AL23" si="31">IF(L26=0,0,1000*$S$6*L23/L26)</f>
        <v>0</v>
      </c>
      <c r="AM23" s="89">
        <f t="shared" ref="AM23" si="32">IF(M26=0,0,1000*$S$6*M23/M26)</f>
        <v>0</v>
      </c>
      <c r="AN23" s="89">
        <f t="shared" ref="AN23" si="33">IF(N26=0,0,1000*$S$6*N23/N26)</f>
        <v>0</v>
      </c>
    </row>
    <row r="24" spans="1:40" ht="20" customHeight="1" thickBot="1" x14ac:dyDescent="0.25">
      <c r="A24" s="51"/>
      <c r="B24" s="95"/>
      <c r="C24" s="95"/>
      <c r="D24" s="95"/>
      <c r="E24" s="95"/>
      <c r="F24" s="95"/>
      <c r="G24" s="95"/>
      <c r="H24" s="95"/>
      <c r="I24" s="95"/>
      <c r="J24" s="95"/>
      <c r="K24" s="124" t="s">
        <v>18</v>
      </c>
      <c r="L24" s="124"/>
      <c r="M24" s="124"/>
      <c r="N24" s="124"/>
      <c r="O24" s="125"/>
      <c r="P24" s="94"/>
      <c r="Q24" s="94"/>
      <c r="R24" s="94"/>
      <c r="AB24" s="7" t="s">
        <v>154</v>
      </c>
      <c r="AC24" s="89">
        <f>IF(SUM(C25:C27)=0,0,1000*($S$5*C22+$S$6*C23)/SUM(C25:C27))</f>
        <v>0</v>
      </c>
      <c r="AD24" s="89">
        <f t="shared" ref="AD24" si="34">IF(SUM(D25:D27)=0,0,1000*($S$5*D22+$S$6*D23)/SUM(D25:D27))</f>
        <v>0</v>
      </c>
      <c r="AE24" s="89">
        <f t="shared" ref="AE24" si="35">IF(SUM(E25:E27)=0,0,1000*($S$5*E22+$S$6*E23)/SUM(E25:E27))</f>
        <v>0</v>
      </c>
      <c r="AF24" s="89">
        <f t="shared" ref="AF24" si="36">IF(SUM(F25:F27)=0,0,1000*($S$5*F22+$S$6*F23)/SUM(F25:F27))</f>
        <v>0</v>
      </c>
      <c r="AG24" s="89">
        <f t="shared" ref="AG24" si="37">IF(SUM(G25:G27)=0,0,1000*($S$5*G22+$S$6*G23)/SUM(G25:G27))</f>
        <v>0</v>
      </c>
      <c r="AH24" s="89">
        <f t="shared" ref="AH24" si="38">IF(SUM(H25:H27)=0,0,1000*($S$5*H22+$S$6*H23)/SUM(H25:H27))</f>
        <v>0</v>
      </c>
      <c r="AI24" s="89">
        <f t="shared" ref="AI24" si="39">IF(SUM(I25:I27)=0,0,1000*($S$5*I22+$S$6*I23)/SUM(I25:I27))</f>
        <v>0</v>
      </c>
      <c r="AJ24" s="89">
        <f t="shared" ref="AJ24" si="40">IF(SUM(J25:J27)=0,0,1000*($S$5*J22+$S$6*J23)/SUM(J25:J27))</f>
        <v>0</v>
      </c>
      <c r="AK24" s="89">
        <f t="shared" ref="AK24" si="41">IF(SUM(K25:K27)=0,0,1000*($S$5*K22+$S$6*K23)/SUM(K25:K27))</f>
        <v>0</v>
      </c>
      <c r="AL24" s="89">
        <f t="shared" ref="AL24" si="42">IF(SUM(L25:L27)=0,0,1000*($S$5*L22+$S$6*L23)/SUM(L25:L27))</f>
        <v>0</v>
      </c>
      <c r="AM24" s="89">
        <f t="shared" ref="AM24" si="43">IF(SUM(M25:M27)=0,0,1000*($S$5*M22+$S$6*M23)/SUM(M25:M27))</f>
        <v>0</v>
      </c>
      <c r="AN24" s="89">
        <f t="shared" ref="AN24" si="44">IF(SUM(N25:N27)=0,0,1000*($S$5*N22+$S$6*N23)/SUM(N25:N27))</f>
        <v>0</v>
      </c>
    </row>
    <row r="25" spans="1:40" ht="20" customHeight="1" thickBot="1" x14ac:dyDescent="0.25">
      <c r="A25" s="96" t="s">
        <v>27</v>
      </c>
      <c r="B25" s="30" t="s">
        <v>142</v>
      </c>
      <c r="C25" s="18"/>
      <c r="D25" s="18"/>
      <c r="E25" s="18"/>
      <c r="F25" s="18"/>
      <c r="G25" s="18"/>
      <c r="H25" s="18"/>
      <c r="I25" s="18"/>
      <c r="J25" s="18"/>
      <c r="K25" s="18"/>
      <c r="L25" s="18"/>
      <c r="M25" s="18"/>
      <c r="N25" s="18"/>
      <c r="O25" s="53">
        <f>SUM(C25:N25)</f>
        <v>0</v>
      </c>
      <c r="P25" s="87"/>
      <c r="Q25" s="87"/>
      <c r="R25" s="87"/>
    </row>
    <row r="26" spans="1:40" ht="20" customHeight="1" thickBot="1" x14ac:dyDescent="0.25">
      <c r="A26" s="97"/>
      <c r="B26" s="31" t="s">
        <v>143</v>
      </c>
      <c r="C26" s="18"/>
      <c r="D26" s="18"/>
      <c r="E26" s="18"/>
      <c r="F26" s="18"/>
      <c r="G26" s="18"/>
      <c r="H26" s="18"/>
      <c r="I26" s="18"/>
      <c r="J26" s="18"/>
      <c r="K26" s="18"/>
      <c r="L26" s="18"/>
      <c r="M26" s="18"/>
      <c r="N26" s="18"/>
      <c r="O26" s="53">
        <f>SUM(C26:N26)</f>
        <v>0</v>
      </c>
      <c r="P26" s="87"/>
      <c r="Q26" s="87"/>
      <c r="R26" s="87"/>
      <c r="AB26" s="11" t="s">
        <v>141</v>
      </c>
      <c r="AC26" s="89">
        <f>IF(C25=0,0,100*C22/C25)</f>
        <v>0</v>
      </c>
      <c r="AD26" s="89">
        <f t="shared" ref="AD26:AD27" si="45">IF(D25=0,0,100*D22/D25)</f>
        <v>0</v>
      </c>
      <c r="AE26" s="89">
        <f t="shared" ref="AE26:AE27" si="46">IF(E25=0,0,100*E22/E25)</f>
        <v>0</v>
      </c>
      <c r="AF26" s="89">
        <f t="shared" ref="AF26:AF27" si="47">IF(F25=0,0,100*F22/F25)</f>
        <v>0</v>
      </c>
      <c r="AG26" s="89">
        <f t="shared" ref="AG26:AG27" si="48">IF(G25=0,0,100*G22/G25)</f>
        <v>0</v>
      </c>
      <c r="AH26" s="89">
        <f t="shared" ref="AH26:AH27" si="49">IF(H25=0,0,100*H22/H25)</f>
        <v>0</v>
      </c>
      <c r="AI26" s="89">
        <f t="shared" ref="AI26:AI27" si="50">IF(I25=0,0,100*I22/I25)</f>
        <v>0</v>
      </c>
      <c r="AJ26" s="89">
        <f t="shared" ref="AJ26:AJ27" si="51">IF(J25=0,0,100*J22/J25)</f>
        <v>0</v>
      </c>
      <c r="AK26" s="89">
        <f t="shared" ref="AK26:AK27" si="52">IF(K25=0,0,100*K22/K25)</f>
        <v>0</v>
      </c>
      <c r="AL26" s="89">
        <f t="shared" ref="AL26:AL27" si="53">IF(L25=0,0,100*L22/L25)</f>
        <v>0</v>
      </c>
      <c r="AM26" s="89">
        <f t="shared" ref="AM26:AM27" si="54">IF(M25=0,0,100*M22/M25)</f>
        <v>0</v>
      </c>
      <c r="AN26" s="89">
        <f t="shared" ref="AN26:AN27" si="55">IF(N25=0,0,100*N22/N25)</f>
        <v>0</v>
      </c>
    </row>
    <row r="27" spans="1:40" ht="20" customHeight="1" thickBot="1" x14ac:dyDescent="0.25">
      <c r="A27" s="97"/>
      <c r="B27" s="52" t="s">
        <v>155</v>
      </c>
      <c r="C27" s="18"/>
      <c r="D27" s="18"/>
      <c r="E27" s="18"/>
      <c r="F27" s="18"/>
      <c r="G27" s="18"/>
      <c r="H27" s="18"/>
      <c r="I27" s="18"/>
      <c r="J27" s="18"/>
      <c r="K27" s="18"/>
      <c r="L27" s="18"/>
      <c r="M27" s="18"/>
      <c r="N27" s="18"/>
      <c r="O27" s="53">
        <f>SUM(C27:N27)</f>
        <v>0</v>
      </c>
      <c r="P27" s="87"/>
      <c r="Q27" s="87"/>
      <c r="R27" s="87"/>
      <c r="AB27" s="11" t="s">
        <v>140</v>
      </c>
      <c r="AC27" s="89">
        <f>IF(C26=0,0,100*C23/C26)</f>
        <v>0</v>
      </c>
      <c r="AD27" s="89">
        <f t="shared" si="45"/>
        <v>0</v>
      </c>
      <c r="AE27" s="89">
        <f t="shared" si="46"/>
        <v>0</v>
      </c>
      <c r="AF27" s="89">
        <f t="shared" si="47"/>
        <v>0</v>
      </c>
      <c r="AG27" s="89">
        <f t="shared" si="48"/>
        <v>0</v>
      </c>
      <c r="AH27" s="89">
        <f t="shared" si="49"/>
        <v>0</v>
      </c>
      <c r="AI27" s="89">
        <f t="shared" si="50"/>
        <v>0</v>
      </c>
      <c r="AJ27" s="89">
        <f t="shared" si="51"/>
        <v>0</v>
      </c>
      <c r="AK27" s="89">
        <f t="shared" si="52"/>
        <v>0</v>
      </c>
      <c r="AL27" s="89">
        <f t="shared" si="53"/>
        <v>0</v>
      </c>
      <c r="AM27" s="89">
        <f t="shared" si="54"/>
        <v>0</v>
      </c>
      <c r="AN27" s="89">
        <f t="shared" si="55"/>
        <v>0</v>
      </c>
    </row>
    <row r="28" spans="1:40" ht="20" customHeight="1" thickBot="1" x14ac:dyDescent="0.25">
      <c r="A28" s="97"/>
      <c r="B28" s="31" t="s">
        <v>42</v>
      </c>
      <c r="C28" s="126"/>
      <c r="D28" s="127"/>
      <c r="E28" s="127"/>
      <c r="F28" s="127"/>
      <c r="G28" s="127"/>
      <c r="H28" s="127"/>
      <c r="I28" s="127"/>
      <c r="J28" s="127"/>
      <c r="K28" s="127"/>
      <c r="L28" s="127"/>
      <c r="M28" s="127"/>
      <c r="N28" s="128"/>
      <c r="O28" s="18"/>
      <c r="P28" s="71"/>
      <c r="Q28" s="71"/>
      <c r="R28" s="71"/>
      <c r="AB28" s="11"/>
    </row>
    <row r="29" spans="1:40" ht="20" customHeight="1" thickBot="1" x14ac:dyDescent="0.25">
      <c r="A29" s="97"/>
      <c r="B29" s="31" t="s">
        <v>43</v>
      </c>
      <c r="C29" s="129"/>
      <c r="D29" s="130"/>
      <c r="E29" s="130"/>
      <c r="F29" s="130"/>
      <c r="G29" s="130"/>
      <c r="H29" s="130"/>
      <c r="I29" s="130"/>
      <c r="J29" s="130"/>
      <c r="K29" s="130"/>
      <c r="L29" s="130"/>
      <c r="M29" s="130"/>
      <c r="N29" s="131"/>
      <c r="O29" s="18"/>
      <c r="P29" s="71"/>
      <c r="Q29" s="71"/>
      <c r="R29" s="71"/>
      <c r="AB29" s="11"/>
    </row>
    <row r="30" spans="1:40" ht="20" customHeight="1" thickBot="1" x14ac:dyDescent="0.25">
      <c r="A30" s="97"/>
      <c r="B30" s="31" t="s">
        <v>22</v>
      </c>
      <c r="C30" s="17"/>
      <c r="D30" s="17"/>
      <c r="E30" s="17"/>
      <c r="F30" s="17"/>
      <c r="G30" s="17"/>
      <c r="H30" s="17"/>
      <c r="I30" s="17"/>
      <c r="J30" s="17"/>
      <c r="K30" s="17"/>
      <c r="L30" s="17"/>
      <c r="M30" s="17"/>
      <c r="N30" s="17"/>
      <c r="O30" s="40">
        <f>IF(Safety!O$35=0,0,(C30*Safety!O$35+(D30-C30)*(Safety!O$35-1)+(E30-D30)*(Safety!O$35-2)+(F30-E30)*(Safety!O$35-3)+(G30-F30)*(Safety!O$35-4)+(H30-G30)*(Safety!O$35-5)+(I30-H30)*(Safety!O$35-6)+(J30-I30)*(Safety!O$35-7)+(K30-J30)*(Safety!O$35-8)+(L30-K30)*(Safety!O$35-9)+(M30-L30)*(Safety!O$35-10)+(N30-M30))/Safety!O$35)</f>
        <v>0</v>
      </c>
      <c r="P30" s="71"/>
      <c r="Q30" s="71"/>
      <c r="R30" s="71"/>
      <c r="AB30" s="11" t="s">
        <v>44</v>
      </c>
      <c r="AC30" s="89">
        <f>IF(C$30=0,0,C31/C$30)</f>
        <v>0</v>
      </c>
      <c r="AD30" s="89">
        <f t="shared" ref="AD30:AN30" si="56">IF(D$30=0,0,D31/D$30)</f>
        <v>0</v>
      </c>
      <c r="AE30" s="89">
        <f t="shared" si="56"/>
        <v>0</v>
      </c>
      <c r="AF30" s="89">
        <f t="shared" si="56"/>
        <v>0</v>
      </c>
      <c r="AG30" s="89">
        <f t="shared" si="56"/>
        <v>0</v>
      </c>
      <c r="AH30" s="89">
        <f t="shared" si="56"/>
        <v>0</v>
      </c>
      <c r="AI30" s="89">
        <f t="shared" si="56"/>
        <v>0</v>
      </c>
      <c r="AJ30" s="89">
        <f t="shared" si="56"/>
        <v>0</v>
      </c>
      <c r="AK30" s="89">
        <f t="shared" si="56"/>
        <v>0</v>
      </c>
      <c r="AL30" s="89">
        <f t="shared" si="56"/>
        <v>0</v>
      </c>
      <c r="AM30" s="89">
        <f t="shared" si="56"/>
        <v>0</v>
      </c>
      <c r="AN30" s="89">
        <f t="shared" si="56"/>
        <v>0</v>
      </c>
    </row>
    <row r="31" spans="1:40" ht="20" customHeight="1" thickBot="1" x14ac:dyDescent="0.25">
      <c r="A31" s="97"/>
      <c r="B31" s="31" t="s">
        <v>214</v>
      </c>
      <c r="C31" s="18"/>
      <c r="D31" s="18"/>
      <c r="E31" s="18"/>
      <c r="F31" s="18"/>
      <c r="G31" s="18"/>
      <c r="H31" s="18"/>
      <c r="I31" s="18"/>
      <c r="J31" s="18"/>
      <c r="K31" s="18"/>
      <c r="L31" s="18"/>
      <c r="M31" s="18"/>
      <c r="N31" s="18"/>
      <c r="O31" s="40">
        <f>IF(Safety!O$35=0,0,(C31*Safety!O$35+(D31-C31)*(Safety!O$35-1)+(E31-D31)*(Safety!O$35-2)+(F31-E31)*(Safety!O$35-3)+(G31-F31)*(Safety!O$35-4)+(H31-G31)*(Safety!O$35-5)+(I31-H31)*(Safety!O$35-6)+(J31-I31)*(Safety!O$35-7)+(K31-J31)*(Safety!O$35-8)+(L31-K31)*(Safety!O$35-9)+(M31-L31)*(Safety!O$35-10)+(N31-M31))/Safety!O$35)</f>
        <v>0</v>
      </c>
      <c r="P31" s="87"/>
      <c r="Q31" s="87"/>
      <c r="R31" s="87"/>
      <c r="AB31" s="11" t="s">
        <v>38</v>
      </c>
      <c r="AC31" s="89">
        <f t="shared" ref="AC31:AC32" si="57">IF(C$30=0,0,C32/C$30)</f>
        <v>0</v>
      </c>
      <c r="AD31" s="89">
        <f t="shared" ref="AD31:AD32" si="58">IF(D$30=0,0,D32/D$30)</f>
        <v>0</v>
      </c>
      <c r="AE31" s="89">
        <f t="shared" ref="AE31:AE32" si="59">IF(E$30=0,0,E32/E$30)</f>
        <v>0</v>
      </c>
      <c r="AF31" s="89">
        <f t="shared" ref="AF31:AF32" si="60">IF(F$30=0,0,F32/F$30)</f>
        <v>0</v>
      </c>
      <c r="AG31" s="89">
        <f t="shared" ref="AG31:AG32" si="61">IF(G$30=0,0,G32/G$30)</f>
        <v>0</v>
      </c>
      <c r="AH31" s="89">
        <f t="shared" ref="AH31:AH32" si="62">IF(H$30=0,0,H32/H$30)</f>
        <v>0</v>
      </c>
      <c r="AI31" s="89">
        <f t="shared" ref="AI31:AI32" si="63">IF(I$30=0,0,I32/I$30)</f>
        <v>0</v>
      </c>
      <c r="AJ31" s="89">
        <f t="shared" ref="AJ31:AJ32" si="64">IF(J$30=0,0,J32/J$30)</f>
        <v>0</v>
      </c>
      <c r="AK31" s="89">
        <f t="shared" ref="AK31:AK32" si="65">IF(K$30=0,0,K32/K$30)</f>
        <v>0</v>
      </c>
      <c r="AL31" s="89">
        <f t="shared" ref="AL31:AL32" si="66">IF(L$30=0,0,L32/L$30)</f>
        <v>0</v>
      </c>
      <c r="AM31" s="89">
        <f t="shared" ref="AM31:AM32" si="67">IF(M$30=0,0,M32/M$30)</f>
        <v>0</v>
      </c>
      <c r="AN31" s="89">
        <f t="shared" ref="AN31:AN32" si="68">IF(N$30=0,0,N32/N$30)</f>
        <v>0</v>
      </c>
    </row>
    <row r="32" spans="1:40" ht="20" customHeight="1" thickBot="1" x14ac:dyDescent="0.25">
      <c r="A32" s="97"/>
      <c r="B32" s="31" t="s">
        <v>213</v>
      </c>
      <c r="C32" s="18"/>
      <c r="D32" s="18"/>
      <c r="E32" s="18"/>
      <c r="F32" s="18"/>
      <c r="G32" s="18"/>
      <c r="H32" s="18"/>
      <c r="I32" s="18"/>
      <c r="J32" s="18"/>
      <c r="K32" s="18"/>
      <c r="L32" s="18"/>
      <c r="M32" s="18"/>
      <c r="N32" s="18"/>
      <c r="O32" s="40">
        <f>IF(Safety!O$35=0,0,(C32*Safety!O$35+(D32-C32)*(Safety!O$35-1)+(E32-D32)*(Safety!O$35-2)+(F32-E32)*(Safety!O$35-3)+(G32-F32)*(Safety!O$35-4)+(H32-G32)*(Safety!O$35-5)+(I32-H32)*(Safety!O$35-6)+(J32-I32)*(Safety!O$35-7)+(K32-J32)*(Safety!O$35-8)+(L32-K32)*(Safety!O$35-9)+(M32-L32)*(Safety!O$35-10)+(N32-M32))/Safety!O$35)</f>
        <v>0</v>
      </c>
      <c r="P32" s="87"/>
      <c r="Q32" s="87"/>
      <c r="R32" s="87"/>
      <c r="AB32" s="11" t="s">
        <v>39</v>
      </c>
      <c r="AC32" s="89">
        <f t="shared" si="57"/>
        <v>0</v>
      </c>
      <c r="AD32" s="89">
        <f t="shared" si="58"/>
        <v>0</v>
      </c>
      <c r="AE32" s="89">
        <f t="shared" si="59"/>
        <v>0</v>
      </c>
      <c r="AF32" s="89">
        <f t="shared" si="60"/>
        <v>0</v>
      </c>
      <c r="AG32" s="89">
        <f t="shared" si="61"/>
        <v>0</v>
      </c>
      <c r="AH32" s="89">
        <f t="shared" si="62"/>
        <v>0</v>
      </c>
      <c r="AI32" s="89">
        <f t="shared" si="63"/>
        <v>0</v>
      </c>
      <c r="AJ32" s="89">
        <f t="shared" si="64"/>
        <v>0</v>
      </c>
      <c r="AK32" s="89">
        <f t="shared" si="65"/>
        <v>0</v>
      </c>
      <c r="AL32" s="89">
        <f t="shared" si="66"/>
        <v>0</v>
      </c>
      <c r="AM32" s="89">
        <f t="shared" si="67"/>
        <v>0</v>
      </c>
      <c r="AN32" s="89">
        <f t="shared" si="68"/>
        <v>0</v>
      </c>
    </row>
    <row r="33" spans="1:40" ht="20" customHeight="1" thickBot="1" x14ac:dyDescent="0.25">
      <c r="A33" s="98"/>
      <c r="B33" s="32" t="s">
        <v>215</v>
      </c>
      <c r="C33" s="18"/>
      <c r="D33" s="18"/>
      <c r="E33" s="18"/>
      <c r="F33" s="18"/>
      <c r="G33" s="18"/>
      <c r="H33" s="18"/>
      <c r="I33" s="18"/>
      <c r="J33" s="18"/>
      <c r="K33" s="18"/>
      <c r="L33" s="18"/>
      <c r="M33" s="18"/>
      <c r="N33" s="18"/>
      <c r="O33" s="40">
        <f>IF(Safety!O$35=0,0,(C33*Safety!O$35+(D33-C33)*(Safety!O$35-1)+(E33-D33)*(Safety!O$35-2)+(F33-E33)*(Safety!O$35-3)+(G33-F33)*(Safety!O$35-4)+(H33-G33)*(Safety!O$35-5)+(I33-H33)*(Safety!O$35-6)+(J33-I33)*(Safety!O$35-7)+(K33-J33)*(Safety!O$35-8)+(L33-K33)*(Safety!O$35-9)+(M33-L33)*(Safety!O$35-10)+(N33-M33))/Safety!O$35)</f>
        <v>0</v>
      </c>
      <c r="P33" s="87"/>
      <c r="Q33" s="87"/>
      <c r="R33" s="87"/>
    </row>
    <row r="34" spans="1:40" ht="20" customHeight="1" x14ac:dyDescent="0.2"/>
    <row r="35" spans="1:40" ht="20" customHeight="1" thickBot="1" x14ac:dyDescent="0.25"/>
    <row r="36" spans="1:40" ht="20" customHeight="1" x14ac:dyDescent="0.25">
      <c r="A36" s="43"/>
      <c r="B36" s="44"/>
      <c r="C36" s="116">
        <v>2015</v>
      </c>
      <c r="D36" s="116"/>
      <c r="E36" s="116"/>
      <c r="F36" s="116"/>
      <c r="G36" s="116"/>
      <c r="H36" s="116"/>
      <c r="I36" s="116"/>
      <c r="J36" s="116"/>
      <c r="K36" s="116"/>
      <c r="L36" s="116"/>
      <c r="M36" s="116"/>
      <c r="N36" s="116"/>
      <c r="O36" s="117"/>
      <c r="P36" s="55"/>
      <c r="Q36" s="55"/>
      <c r="R36" s="55"/>
    </row>
    <row r="37" spans="1:40" ht="20" customHeight="1" thickBot="1" x14ac:dyDescent="0.25">
      <c r="A37" s="45">
        <v>2015</v>
      </c>
      <c r="B37" s="95" t="s">
        <v>21</v>
      </c>
      <c r="C37" s="95"/>
      <c r="D37" s="95"/>
      <c r="E37" s="95"/>
      <c r="F37" s="95"/>
      <c r="G37" s="95"/>
      <c r="H37" s="95"/>
      <c r="I37" s="95"/>
      <c r="J37" s="95"/>
      <c r="K37" s="120" t="s">
        <v>17</v>
      </c>
      <c r="L37" s="120"/>
      <c r="M37" s="120"/>
      <c r="N37" s="120"/>
      <c r="O37" s="121"/>
      <c r="P37" s="93"/>
      <c r="Q37" s="93"/>
      <c r="R37" s="93"/>
      <c r="AB37" s="47"/>
      <c r="AH37" s="7">
        <v>2015</v>
      </c>
    </row>
    <row r="38" spans="1:40" ht="20" customHeight="1" thickBot="1" x14ac:dyDescent="0.25">
      <c r="B38" s="48" t="s">
        <v>25</v>
      </c>
      <c r="C38" s="13" t="s">
        <v>173</v>
      </c>
      <c r="D38" s="13" t="s">
        <v>174</v>
      </c>
      <c r="E38" s="13" t="s">
        <v>175</v>
      </c>
      <c r="F38" s="13" t="s">
        <v>176</v>
      </c>
      <c r="G38" s="13" t="s">
        <v>177</v>
      </c>
      <c r="H38" s="13" t="s">
        <v>178</v>
      </c>
      <c r="I38" s="13" t="s">
        <v>179</v>
      </c>
      <c r="J38" s="13" t="s">
        <v>180</v>
      </c>
      <c r="K38" s="13" t="s">
        <v>181</v>
      </c>
      <c r="L38" s="13" t="s">
        <v>182</v>
      </c>
      <c r="M38" s="13" t="s">
        <v>183</v>
      </c>
      <c r="N38" s="13" t="s">
        <v>184</v>
      </c>
      <c r="O38" s="12" t="s">
        <v>204</v>
      </c>
      <c r="P38" s="11"/>
      <c r="Q38" s="11"/>
      <c r="R38" s="11"/>
      <c r="AC38" s="13" t="s">
        <v>173</v>
      </c>
      <c r="AD38" s="13" t="s">
        <v>174</v>
      </c>
      <c r="AE38" s="13" t="s">
        <v>175</v>
      </c>
      <c r="AF38" s="13" t="s">
        <v>176</v>
      </c>
      <c r="AG38" s="13" t="s">
        <v>177</v>
      </c>
      <c r="AH38" s="13" t="s">
        <v>178</v>
      </c>
      <c r="AI38" s="13" t="s">
        <v>179</v>
      </c>
      <c r="AJ38" s="13" t="s">
        <v>180</v>
      </c>
      <c r="AK38" s="13" t="s">
        <v>181</v>
      </c>
      <c r="AL38" s="13" t="s">
        <v>182</v>
      </c>
      <c r="AM38" s="13" t="s">
        <v>183</v>
      </c>
      <c r="AN38" s="13" t="s">
        <v>184</v>
      </c>
    </row>
    <row r="39" spans="1:40" ht="20" customHeight="1" thickBot="1" x14ac:dyDescent="0.25">
      <c r="A39" s="122" t="s">
        <v>26</v>
      </c>
      <c r="B39" s="30" t="s">
        <v>200</v>
      </c>
      <c r="C39" s="17"/>
      <c r="D39" s="17"/>
      <c r="E39" s="17"/>
      <c r="F39" s="17"/>
      <c r="G39" s="17"/>
      <c r="H39" s="17"/>
      <c r="I39" s="17"/>
      <c r="J39" s="17"/>
      <c r="K39" s="17"/>
      <c r="L39" s="17"/>
      <c r="M39" s="17"/>
      <c r="N39" s="17"/>
      <c r="O39" s="53">
        <f>SUM(C39:N39)</f>
        <v>0</v>
      </c>
      <c r="P39" s="87"/>
      <c r="Q39" s="87"/>
      <c r="R39" s="87"/>
      <c r="AB39" s="7" t="s">
        <v>152</v>
      </c>
      <c r="AC39" s="89">
        <f>IF(C42=0,0,1000*$S$5*C39/C42)</f>
        <v>0</v>
      </c>
      <c r="AD39" s="89">
        <f t="shared" ref="AD39" si="69">IF(D42=0,0,1000*$S$5*D39/D42)</f>
        <v>0</v>
      </c>
      <c r="AE39" s="89">
        <f t="shared" ref="AE39" si="70">IF(E42=0,0,1000*$S$5*E39/E42)</f>
        <v>0</v>
      </c>
      <c r="AF39" s="89">
        <f t="shared" ref="AF39" si="71">IF(F42=0,0,1000*$S$5*F39/F42)</f>
        <v>0</v>
      </c>
      <c r="AG39" s="89">
        <f t="shared" ref="AG39" si="72">IF(G42=0,0,1000*$S$5*G39/G42)</f>
        <v>0</v>
      </c>
      <c r="AH39" s="89">
        <f t="shared" ref="AH39" si="73">IF(H42=0,0,1000*$S$5*H39/H42)</f>
        <v>0</v>
      </c>
      <c r="AI39" s="89">
        <f t="shared" ref="AI39" si="74">IF(I42=0,0,1000*$S$5*I39/I42)</f>
        <v>0</v>
      </c>
      <c r="AJ39" s="89">
        <f t="shared" ref="AJ39" si="75">IF(J42=0,0,1000*$S$5*J39/J42)</f>
        <v>0</v>
      </c>
      <c r="AK39" s="89">
        <f t="shared" ref="AK39" si="76">IF(K42=0,0,1000*$S$5*K39/K42)</f>
        <v>0</v>
      </c>
      <c r="AL39" s="89">
        <f t="shared" ref="AL39" si="77">IF(L42=0,0,1000*$S$5*L39/L42)</f>
        <v>0</v>
      </c>
      <c r="AM39" s="89">
        <f t="shared" ref="AM39" si="78">IF(M42=0,0,1000*$S$5*M39/M42)</f>
        <v>0</v>
      </c>
      <c r="AN39" s="89">
        <f t="shared" ref="AN39" si="79">IF(N42=0,0,1000*$S$5*N39/N42)</f>
        <v>0</v>
      </c>
    </row>
    <row r="40" spans="1:40" ht="20" customHeight="1" thickBot="1" x14ac:dyDescent="0.25">
      <c r="A40" s="123"/>
      <c r="B40" s="32" t="s">
        <v>201</v>
      </c>
      <c r="C40" s="17"/>
      <c r="D40" s="17"/>
      <c r="E40" s="17"/>
      <c r="F40" s="17"/>
      <c r="G40" s="17"/>
      <c r="H40" s="17"/>
      <c r="I40" s="17"/>
      <c r="J40" s="17"/>
      <c r="K40" s="17"/>
      <c r="L40" s="17"/>
      <c r="M40" s="17"/>
      <c r="N40" s="17"/>
      <c r="O40" s="53">
        <f>SUM(C40:N40)</f>
        <v>0</v>
      </c>
      <c r="P40" s="87"/>
      <c r="Q40" s="87"/>
      <c r="R40" s="87"/>
      <c r="AB40" s="7" t="s">
        <v>153</v>
      </c>
      <c r="AC40" s="89">
        <f>IF(C43=0,0,1000*$S$6*C40/C43)</f>
        <v>0</v>
      </c>
      <c r="AD40" s="89">
        <f t="shared" ref="AD40" si="80">IF(D43=0,0,1000*$S$6*D40/D43)</f>
        <v>0</v>
      </c>
      <c r="AE40" s="89">
        <f t="shared" ref="AE40" si="81">IF(E43=0,0,1000*$S$6*E40/E43)</f>
        <v>0</v>
      </c>
      <c r="AF40" s="89">
        <f t="shared" ref="AF40" si="82">IF(F43=0,0,1000*$S$6*F40/F43)</f>
        <v>0</v>
      </c>
      <c r="AG40" s="89">
        <f t="shared" ref="AG40" si="83">IF(G43=0,0,1000*$S$6*G40/G43)</f>
        <v>0</v>
      </c>
      <c r="AH40" s="89">
        <f t="shared" ref="AH40" si="84">IF(H43=0,0,1000*$S$6*H40/H43)</f>
        <v>0</v>
      </c>
      <c r="AI40" s="89">
        <f t="shared" ref="AI40" si="85">IF(I43=0,0,1000*$S$6*I40/I43)</f>
        <v>0</v>
      </c>
      <c r="AJ40" s="89">
        <f t="shared" ref="AJ40" si="86">IF(J43=0,0,1000*$S$6*J40/J43)</f>
        <v>0</v>
      </c>
      <c r="AK40" s="89">
        <f t="shared" ref="AK40" si="87">IF(K43=0,0,1000*$S$6*K40/K43)</f>
        <v>0</v>
      </c>
      <c r="AL40" s="89">
        <f t="shared" ref="AL40" si="88">IF(L43=0,0,1000*$S$6*L40/L43)</f>
        <v>0</v>
      </c>
      <c r="AM40" s="89">
        <f t="shared" ref="AM40" si="89">IF(M43=0,0,1000*$S$6*M40/M43)</f>
        <v>0</v>
      </c>
      <c r="AN40" s="89">
        <f t="shared" ref="AN40" si="90">IF(N43=0,0,1000*$S$6*N40/N43)</f>
        <v>0</v>
      </c>
    </row>
    <row r="41" spans="1:40" ht="20" customHeight="1" thickBot="1" x14ac:dyDescent="0.25">
      <c r="A41" s="51"/>
      <c r="B41" s="95"/>
      <c r="C41" s="95"/>
      <c r="D41" s="95"/>
      <c r="E41" s="95"/>
      <c r="F41" s="95"/>
      <c r="G41" s="95"/>
      <c r="H41" s="95"/>
      <c r="I41" s="95"/>
      <c r="J41" s="95"/>
      <c r="K41" s="124" t="s">
        <v>18</v>
      </c>
      <c r="L41" s="124"/>
      <c r="M41" s="124"/>
      <c r="N41" s="124"/>
      <c r="O41" s="125"/>
      <c r="P41" s="94"/>
      <c r="Q41" s="94"/>
      <c r="R41" s="94"/>
      <c r="AB41" s="7" t="s">
        <v>154</v>
      </c>
      <c r="AC41" s="89">
        <f>IF(SUM(C42:C44)=0,0,1000*($S$5*C39+$S$6*C40)/SUM(C42:C44))</f>
        <v>0</v>
      </c>
      <c r="AD41" s="89">
        <f t="shared" ref="AD41" si="91">IF(SUM(D42:D44)=0,0,1000*($S$5*D39+$S$6*D40)/SUM(D42:D44))</f>
        <v>0</v>
      </c>
      <c r="AE41" s="89">
        <f t="shared" ref="AE41" si="92">IF(SUM(E42:E44)=0,0,1000*($S$5*E39+$S$6*E40)/SUM(E42:E44))</f>
        <v>0</v>
      </c>
      <c r="AF41" s="89">
        <f t="shared" ref="AF41" si="93">IF(SUM(F42:F44)=0,0,1000*($S$5*F39+$S$6*F40)/SUM(F42:F44))</f>
        <v>0</v>
      </c>
      <c r="AG41" s="89">
        <f t="shared" ref="AG41" si="94">IF(SUM(G42:G44)=0,0,1000*($S$5*G39+$S$6*G40)/SUM(G42:G44))</f>
        <v>0</v>
      </c>
      <c r="AH41" s="89">
        <f t="shared" ref="AH41" si="95">IF(SUM(H42:H44)=0,0,1000*($S$5*H39+$S$6*H40)/SUM(H42:H44))</f>
        <v>0</v>
      </c>
      <c r="AI41" s="89">
        <f t="shared" ref="AI41" si="96">IF(SUM(I42:I44)=0,0,1000*($S$5*I39+$S$6*I40)/SUM(I42:I44))</f>
        <v>0</v>
      </c>
      <c r="AJ41" s="89">
        <f t="shared" ref="AJ41" si="97">IF(SUM(J42:J44)=0,0,1000*($S$5*J39+$S$6*J40)/SUM(J42:J44))</f>
        <v>0</v>
      </c>
      <c r="AK41" s="89">
        <f t="shared" ref="AK41" si="98">IF(SUM(K42:K44)=0,0,1000*($S$5*K39+$S$6*K40)/SUM(K42:K44))</f>
        <v>0</v>
      </c>
      <c r="AL41" s="89">
        <f t="shared" ref="AL41" si="99">IF(SUM(L42:L44)=0,0,1000*($S$5*L39+$S$6*L40)/SUM(L42:L44))</f>
        <v>0</v>
      </c>
      <c r="AM41" s="89">
        <f t="shared" ref="AM41" si="100">IF(SUM(M42:M44)=0,0,1000*($S$5*M39+$S$6*M40)/SUM(M42:M44))</f>
        <v>0</v>
      </c>
      <c r="AN41" s="89">
        <f t="shared" ref="AN41" si="101">IF(SUM(N42:N44)=0,0,1000*($S$5*N39+$S$6*N40)/SUM(N42:N44))</f>
        <v>0</v>
      </c>
    </row>
    <row r="42" spans="1:40" ht="20" customHeight="1" thickBot="1" x14ac:dyDescent="0.25">
      <c r="A42" s="96" t="s">
        <v>27</v>
      </c>
      <c r="B42" s="30" t="s">
        <v>142</v>
      </c>
      <c r="C42" s="17"/>
      <c r="D42" s="17"/>
      <c r="E42" s="17"/>
      <c r="F42" s="17"/>
      <c r="G42" s="17"/>
      <c r="H42" s="17"/>
      <c r="I42" s="17"/>
      <c r="J42" s="17"/>
      <c r="K42" s="17"/>
      <c r="L42" s="17"/>
      <c r="M42" s="17"/>
      <c r="N42" s="17"/>
      <c r="O42" s="53">
        <f>SUM(C42:N42)</f>
        <v>0</v>
      </c>
      <c r="P42" s="87"/>
      <c r="Q42" s="87"/>
      <c r="R42" s="87"/>
    </row>
    <row r="43" spans="1:40" ht="20" customHeight="1" thickBot="1" x14ac:dyDescent="0.25">
      <c r="A43" s="97"/>
      <c r="B43" s="31" t="s">
        <v>143</v>
      </c>
      <c r="C43" s="17"/>
      <c r="D43" s="17"/>
      <c r="E43" s="17"/>
      <c r="F43" s="17"/>
      <c r="G43" s="17"/>
      <c r="H43" s="17"/>
      <c r="I43" s="17"/>
      <c r="J43" s="17"/>
      <c r="K43" s="17"/>
      <c r="L43" s="17"/>
      <c r="M43" s="17"/>
      <c r="N43" s="17"/>
      <c r="O43" s="53">
        <f>SUM(C43:N43)</f>
        <v>0</v>
      </c>
      <c r="P43" s="87"/>
      <c r="Q43" s="87"/>
      <c r="R43" s="87"/>
      <c r="AB43" s="11" t="s">
        <v>141</v>
      </c>
      <c r="AC43" s="89">
        <f>IF(C42=0,0,100*C39/C42)</f>
        <v>0</v>
      </c>
      <c r="AD43" s="89">
        <f t="shared" ref="AD43:AD44" si="102">IF(D42=0,0,100*D39/D42)</f>
        <v>0</v>
      </c>
      <c r="AE43" s="89">
        <f t="shared" ref="AE43:AE44" si="103">IF(E42=0,0,100*E39/E42)</f>
        <v>0</v>
      </c>
      <c r="AF43" s="89">
        <f t="shared" ref="AF43:AF44" si="104">IF(F42=0,0,100*F39/F42)</f>
        <v>0</v>
      </c>
      <c r="AG43" s="89">
        <f t="shared" ref="AG43:AG44" si="105">IF(G42=0,0,100*G39/G42)</f>
        <v>0</v>
      </c>
      <c r="AH43" s="89">
        <f t="shared" ref="AH43:AH44" si="106">IF(H42=0,0,100*H39/H42)</f>
        <v>0</v>
      </c>
      <c r="AI43" s="89">
        <f t="shared" ref="AI43:AI44" si="107">IF(I42=0,0,100*I39/I42)</f>
        <v>0</v>
      </c>
      <c r="AJ43" s="89">
        <f t="shared" ref="AJ43:AJ44" si="108">IF(J42=0,0,100*J39/J42)</f>
        <v>0</v>
      </c>
      <c r="AK43" s="89">
        <f t="shared" ref="AK43:AK44" si="109">IF(K42=0,0,100*K39/K42)</f>
        <v>0</v>
      </c>
      <c r="AL43" s="89">
        <f t="shared" ref="AL43:AL44" si="110">IF(L42=0,0,100*L39/L42)</f>
        <v>0</v>
      </c>
      <c r="AM43" s="89">
        <f t="shared" ref="AM43:AM44" si="111">IF(M42=0,0,100*M39/M42)</f>
        <v>0</v>
      </c>
      <c r="AN43" s="89">
        <f t="shared" ref="AN43:AN44" si="112">IF(N42=0,0,100*N39/N42)</f>
        <v>0</v>
      </c>
    </row>
    <row r="44" spans="1:40" ht="20" customHeight="1" thickBot="1" x14ac:dyDescent="0.25">
      <c r="A44" s="97"/>
      <c r="B44" s="52" t="s">
        <v>155</v>
      </c>
      <c r="C44" s="17"/>
      <c r="D44" s="17"/>
      <c r="E44" s="17"/>
      <c r="F44" s="17"/>
      <c r="G44" s="17"/>
      <c r="H44" s="17"/>
      <c r="I44" s="17"/>
      <c r="J44" s="17"/>
      <c r="K44" s="17"/>
      <c r="L44" s="17"/>
      <c r="M44" s="17"/>
      <c r="N44" s="17"/>
      <c r="O44" s="53">
        <f>SUM(C44:N44)</f>
        <v>0</v>
      </c>
      <c r="P44" s="87"/>
      <c r="Q44" s="87"/>
      <c r="R44" s="87"/>
      <c r="AB44" s="11" t="s">
        <v>140</v>
      </c>
      <c r="AC44" s="89">
        <f>IF(C43=0,0,100*C40/C43)</f>
        <v>0</v>
      </c>
      <c r="AD44" s="89">
        <f t="shared" si="102"/>
        <v>0</v>
      </c>
      <c r="AE44" s="89">
        <f t="shared" si="103"/>
        <v>0</v>
      </c>
      <c r="AF44" s="89">
        <f t="shared" si="104"/>
        <v>0</v>
      </c>
      <c r="AG44" s="89">
        <f t="shared" si="105"/>
        <v>0</v>
      </c>
      <c r="AH44" s="89">
        <f t="shared" si="106"/>
        <v>0</v>
      </c>
      <c r="AI44" s="89">
        <f t="shared" si="107"/>
        <v>0</v>
      </c>
      <c r="AJ44" s="89">
        <f t="shared" si="108"/>
        <v>0</v>
      </c>
      <c r="AK44" s="89">
        <f t="shared" si="109"/>
        <v>0</v>
      </c>
      <c r="AL44" s="89">
        <f t="shared" si="110"/>
        <v>0</v>
      </c>
      <c r="AM44" s="89">
        <f t="shared" si="111"/>
        <v>0</v>
      </c>
      <c r="AN44" s="89">
        <f t="shared" si="112"/>
        <v>0</v>
      </c>
    </row>
    <row r="45" spans="1:40" ht="20" customHeight="1" thickBot="1" x14ac:dyDescent="0.25">
      <c r="A45" s="97"/>
      <c r="B45" s="31" t="s">
        <v>42</v>
      </c>
      <c r="C45" s="126"/>
      <c r="D45" s="127"/>
      <c r="E45" s="127"/>
      <c r="F45" s="127"/>
      <c r="G45" s="127"/>
      <c r="H45" s="127"/>
      <c r="I45" s="127"/>
      <c r="J45" s="127"/>
      <c r="K45" s="127"/>
      <c r="L45" s="127"/>
      <c r="M45" s="127"/>
      <c r="N45" s="128"/>
      <c r="O45" s="18"/>
      <c r="P45" s="71"/>
      <c r="Q45" s="71"/>
      <c r="R45" s="71"/>
      <c r="AB45" s="11"/>
    </row>
    <row r="46" spans="1:40" ht="20" customHeight="1" thickBot="1" x14ac:dyDescent="0.25">
      <c r="A46" s="97"/>
      <c r="B46" s="31" t="s">
        <v>43</v>
      </c>
      <c r="C46" s="129"/>
      <c r="D46" s="130"/>
      <c r="E46" s="130"/>
      <c r="F46" s="130"/>
      <c r="G46" s="130"/>
      <c r="H46" s="130"/>
      <c r="I46" s="130"/>
      <c r="J46" s="130"/>
      <c r="K46" s="130"/>
      <c r="L46" s="130"/>
      <c r="M46" s="130"/>
      <c r="N46" s="131"/>
      <c r="O46" s="18"/>
      <c r="P46" s="71"/>
      <c r="Q46" s="71"/>
      <c r="R46" s="71"/>
      <c r="AB46" s="11"/>
    </row>
    <row r="47" spans="1:40" ht="20" customHeight="1" thickBot="1" x14ac:dyDescent="0.25">
      <c r="A47" s="97"/>
      <c r="B47" s="31" t="s">
        <v>22</v>
      </c>
      <c r="C47" s="17"/>
      <c r="D47" s="17"/>
      <c r="E47" s="17"/>
      <c r="F47" s="17"/>
      <c r="G47" s="17"/>
      <c r="H47" s="17"/>
      <c r="I47" s="17"/>
      <c r="J47" s="17"/>
      <c r="K47" s="17"/>
      <c r="L47" s="17"/>
      <c r="M47" s="17"/>
      <c r="N47" s="17"/>
      <c r="O47" s="40">
        <f>IF(Safety!O$65=0,0,(C47*Safety!O$65+(D47-C47)*(Safety!O$65-1)+(E47-D47)*(Safety!O$65-2)+(F47-E47)*(Safety!O$65-3)+(G47-F47)*(Safety!O$65-4)+(H47-G47)*(Safety!O$65-5)+(I47-H47)*(Safety!O$65-6)+(J47-I47)*(Safety!O$65-7)+(K47-J47)*(Safety!O$65-8)+(L47-K47)*(Safety!O$65-9)+(M47-L47)*(Safety!O$65-10)+(N47-M47))/Safety!O$65)</f>
        <v>0</v>
      </c>
      <c r="P47" s="71"/>
      <c r="Q47" s="71"/>
      <c r="R47" s="71"/>
      <c r="AB47" s="11" t="s">
        <v>44</v>
      </c>
      <c r="AC47" s="89">
        <f>IF(C$47=0,0,C48/C$13)</f>
        <v>0</v>
      </c>
      <c r="AD47" s="89">
        <f t="shared" ref="AD47:AN47" si="113">IF(D$47=0,0,D48/D$13)</f>
        <v>0</v>
      </c>
      <c r="AE47" s="89">
        <f t="shared" si="113"/>
        <v>0</v>
      </c>
      <c r="AF47" s="89">
        <f t="shared" si="113"/>
        <v>0</v>
      </c>
      <c r="AG47" s="89">
        <f t="shared" si="113"/>
        <v>0</v>
      </c>
      <c r="AH47" s="89">
        <f t="shared" si="113"/>
        <v>0</v>
      </c>
      <c r="AI47" s="89">
        <f t="shared" si="113"/>
        <v>0</v>
      </c>
      <c r="AJ47" s="89">
        <f t="shared" si="113"/>
        <v>0</v>
      </c>
      <c r="AK47" s="89">
        <f t="shared" si="113"/>
        <v>0</v>
      </c>
      <c r="AL47" s="89">
        <f t="shared" si="113"/>
        <v>0</v>
      </c>
      <c r="AM47" s="89">
        <f t="shared" si="113"/>
        <v>0</v>
      </c>
      <c r="AN47" s="89">
        <f t="shared" si="113"/>
        <v>0</v>
      </c>
    </row>
    <row r="48" spans="1:40" ht="20" customHeight="1" thickBot="1" x14ac:dyDescent="0.25">
      <c r="A48" s="97"/>
      <c r="B48" s="31" t="s">
        <v>214</v>
      </c>
      <c r="C48" s="18"/>
      <c r="D48" s="18"/>
      <c r="E48" s="18"/>
      <c r="F48" s="18"/>
      <c r="G48" s="18"/>
      <c r="H48" s="18"/>
      <c r="I48" s="18"/>
      <c r="J48" s="18"/>
      <c r="K48" s="18"/>
      <c r="L48" s="18"/>
      <c r="M48" s="18"/>
      <c r="N48" s="18"/>
      <c r="O48" s="40">
        <f>IF(Safety!O$65=0,0,(C48*Safety!O$65+(D48-C48)*(Safety!O$65-1)+(E48-D48)*(Safety!O$65-2)+(F48-E48)*(Safety!O$65-3)+(G48-F48)*(Safety!O$65-4)+(H48-G48)*(Safety!O$65-5)+(I48-H48)*(Safety!O$65-6)+(J48-I48)*(Safety!O$65-7)+(K48-J48)*(Safety!O$65-8)+(L48-K48)*(Safety!O$65-9)+(M48-L48)*(Safety!O$65-10)+(N48-M48))/Safety!O$65)</f>
        <v>0</v>
      </c>
      <c r="P48" s="87"/>
      <c r="Q48" s="87"/>
      <c r="R48" s="87"/>
      <c r="AB48" s="11" t="s">
        <v>38</v>
      </c>
      <c r="AC48" s="89">
        <f t="shared" ref="AC48:AC49" si="114">IF(C$47=0,0,C49/C$13)</f>
        <v>0</v>
      </c>
      <c r="AD48" s="89">
        <f t="shared" ref="AD48:AD49" si="115">IF(D$47=0,0,D49/D$13)</f>
        <v>0</v>
      </c>
      <c r="AE48" s="89">
        <f t="shared" ref="AE48:AE49" si="116">IF(E$47=0,0,E49/E$13)</f>
        <v>0</v>
      </c>
      <c r="AF48" s="89">
        <f t="shared" ref="AF48:AF49" si="117">IF(F$47=0,0,F49/F$13)</f>
        <v>0</v>
      </c>
      <c r="AG48" s="89">
        <f t="shared" ref="AG48:AG49" si="118">IF(G$47=0,0,G49/G$13)</f>
        <v>0</v>
      </c>
      <c r="AH48" s="89">
        <f t="shared" ref="AH48:AH49" si="119">IF(H$47=0,0,H49/H$13)</f>
        <v>0</v>
      </c>
      <c r="AI48" s="89">
        <f t="shared" ref="AI48:AI49" si="120">IF(I$47=0,0,I49/I$13)</f>
        <v>0</v>
      </c>
      <c r="AJ48" s="89">
        <f t="shared" ref="AJ48:AJ49" si="121">IF(J$47=0,0,J49/J$13)</f>
        <v>0</v>
      </c>
      <c r="AK48" s="89">
        <f t="shared" ref="AK48:AK49" si="122">IF(K$47=0,0,K49/K$13)</f>
        <v>0</v>
      </c>
      <c r="AL48" s="89">
        <f t="shared" ref="AL48:AL49" si="123">IF(L$47=0,0,L49/L$13)</f>
        <v>0</v>
      </c>
      <c r="AM48" s="89">
        <f t="shared" ref="AM48:AM49" si="124">IF(M$47=0,0,M49/M$13)</f>
        <v>0</v>
      </c>
      <c r="AN48" s="89">
        <f t="shared" ref="AN48:AN49" si="125">IF(N$47=0,0,N49/N$13)</f>
        <v>0</v>
      </c>
    </row>
    <row r="49" spans="1:40" ht="20" customHeight="1" thickBot="1" x14ac:dyDescent="0.25">
      <c r="A49" s="97"/>
      <c r="B49" s="31" t="s">
        <v>213</v>
      </c>
      <c r="C49" s="18"/>
      <c r="D49" s="18"/>
      <c r="E49" s="18"/>
      <c r="F49" s="18"/>
      <c r="G49" s="18"/>
      <c r="H49" s="18"/>
      <c r="I49" s="18"/>
      <c r="J49" s="18"/>
      <c r="K49" s="18"/>
      <c r="L49" s="18"/>
      <c r="M49" s="18"/>
      <c r="N49" s="18"/>
      <c r="O49" s="40">
        <f>IF(Safety!O$65=0,0,(C49*Safety!O$65+(D49-C49)*(Safety!O$65-1)+(E49-D49)*(Safety!O$65-2)+(F49-E49)*(Safety!O$65-3)+(G49-F49)*(Safety!O$65-4)+(H49-G49)*(Safety!O$65-5)+(I49-H49)*(Safety!O$65-6)+(J49-I49)*(Safety!O$65-7)+(K49-J49)*(Safety!O$65-8)+(L49-K49)*(Safety!O$65-9)+(M49-L49)*(Safety!O$65-10)+(N49-M49))/Safety!O$65)</f>
        <v>0</v>
      </c>
      <c r="P49" s="87"/>
      <c r="Q49" s="87"/>
      <c r="R49" s="87"/>
      <c r="AB49" s="11" t="s">
        <v>39</v>
      </c>
      <c r="AC49" s="89">
        <f t="shared" si="114"/>
        <v>0</v>
      </c>
      <c r="AD49" s="89">
        <f t="shared" si="115"/>
        <v>0</v>
      </c>
      <c r="AE49" s="89">
        <f t="shared" si="116"/>
        <v>0</v>
      </c>
      <c r="AF49" s="89">
        <f t="shared" si="117"/>
        <v>0</v>
      </c>
      <c r="AG49" s="89">
        <f t="shared" si="118"/>
        <v>0</v>
      </c>
      <c r="AH49" s="89">
        <f t="shared" si="119"/>
        <v>0</v>
      </c>
      <c r="AI49" s="89">
        <f t="shared" si="120"/>
        <v>0</v>
      </c>
      <c r="AJ49" s="89">
        <f t="shared" si="121"/>
        <v>0</v>
      </c>
      <c r="AK49" s="89">
        <f t="shared" si="122"/>
        <v>0</v>
      </c>
      <c r="AL49" s="89">
        <f t="shared" si="123"/>
        <v>0</v>
      </c>
      <c r="AM49" s="89">
        <f t="shared" si="124"/>
        <v>0</v>
      </c>
      <c r="AN49" s="89">
        <f t="shared" si="125"/>
        <v>0</v>
      </c>
    </row>
    <row r="50" spans="1:40" ht="20" customHeight="1" thickBot="1" x14ac:dyDescent="0.25">
      <c r="A50" s="98"/>
      <c r="B50" s="32" t="s">
        <v>215</v>
      </c>
      <c r="C50" s="18"/>
      <c r="D50" s="18"/>
      <c r="E50" s="18"/>
      <c r="F50" s="18"/>
      <c r="G50" s="18"/>
      <c r="H50" s="18"/>
      <c r="I50" s="18"/>
      <c r="J50" s="18"/>
      <c r="K50" s="18"/>
      <c r="L50" s="18"/>
      <c r="M50" s="18"/>
      <c r="N50" s="18"/>
      <c r="O50" s="40">
        <f>IF(Safety!O$65=0,0,(C50*Safety!O$65+(D50-C50)*(Safety!O$65-1)+(E50-D50)*(Safety!O$65-2)+(F50-E50)*(Safety!O$65-3)+(G50-F50)*(Safety!O$65-4)+(H50-G50)*(Safety!O$65-5)+(I50-H50)*(Safety!O$65-6)+(J50-I50)*(Safety!O$65-7)+(K50-J50)*(Safety!O$65-8)+(L50-K50)*(Safety!O$65-9)+(M50-L50)*(Safety!O$65-10)+(N50-M50))/Safety!O$65)</f>
        <v>0</v>
      </c>
      <c r="P50" s="87"/>
      <c r="Q50" s="87"/>
      <c r="R50" s="87"/>
    </row>
    <row r="51" spans="1:40" ht="20" customHeight="1" x14ac:dyDescent="0.2"/>
    <row r="52" spans="1:40" ht="20" customHeight="1" thickBot="1" x14ac:dyDescent="0.25"/>
    <row r="53" spans="1:40" ht="20" customHeight="1" x14ac:dyDescent="0.25">
      <c r="A53" s="43"/>
      <c r="B53" s="44"/>
      <c r="C53" s="116">
        <v>2016</v>
      </c>
      <c r="D53" s="116"/>
      <c r="E53" s="116"/>
      <c r="F53" s="116"/>
      <c r="G53" s="116"/>
      <c r="H53" s="116"/>
      <c r="I53" s="116"/>
      <c r="J53" s="116"/>
      <c r="K53" s="116"/>
      <c r="L53" s="116"/>
      <c r="M53" s="116"/>
      <c r="N53" s="116"/>
      <c r="O53" s="117"/>
      <c r="P53" s="55"/>
      <c r="Q53" s="55"/>
      <c r="R53" s="55"/>
    </row>
    <row r="54" spans="1:40" ht="20" customHeight="1" thickBot="1" x14ac:dyDescent="0.25">
      <c r="A54" s="45">
        <v>2016</v>
      </c>
      <c r="B54" s="95" t="s">
        <v>21</v>
      </c>
      <c r="C54" s="95"/>
      <c r="D54" s="95"/>
      <c r="E54" s="95"/>
      <c r="F54" s="95"/>
      <c r="G54" s="95"/>
      <c r="H54" s="95"/>
      <c r="I54" s="95"/>
      <c r="J54" s="95"/>
      <c r="K54" s="120" t="s">
        <v>17</v>
      </c>
      <c r="L54" s="120"/>
      <c r="M54" s="120"/>
      <c r="N54" s="120"/>
      <c r="O54" s="121"/>
      <c r="P54" s="93"/>
      <c r="Q54" s="93"/>
      <c r="R54" s="93"/>
      <c r="AB54" s="47"/>
      <c r="AH54" s="7">
        <v>2016</v>
      </c>
    </row>
    <row r="55" spans="1:40" ht="20" customHeight="1" thickBot="1" x14ac:dyDescent="0.25">
      <c r="B55" s="48" t="s">
        <v>25</v>
      </c>
      <c r="C55" s="13" t="s">
        <v>173</v>
      </c>
      <c r="D55" s="13" t="s">
        <v>174</v>
      </c>
      <c r="E55" s="13" t="s">
        <v>175</v>
      </c>
      <c r="F55" s="13" t="s">
        <v>176</v>
      </c>
      <c r="G55" s="13" t="s">
        <v>177</v>
      </c>
      <c r="H55" s="13" t="s">
        <v>178</v>
      </c>
      <c r="I55" s="13" t="s">
        <v>179</v>
      </c>
      <c r="J55" s="13" t="s">
        <v>180</v>
      </c>
      <c r="K55" s="13" t="s">
        <v>181</v>
      </c>
      <c r="L55" s="13" t="s">
        <v>182</v>
      </c>
      <c r="M55" s="13" t="s">
        <v>183</v>
      </c>
      <c r="N55" s="13" t="s">
        <v>184</v>
      </c>
      <c r="O55" s="12" t="s">
        <v>204</v>
      </c>
      <c r="P55" s="11"/>
      <c r="Q55" s="11"/>
      <c r="R55" s="11"/>
      <c r="AC55" s="13" t="s">
        <v>173</v>
      </c>
      <c r="AD55" s="13" t="s">
        <v>174</v>
      </c>
      <c r="AE55" s="13" t="s">
        <v>175</v>
      </c>
      <c r="AF55" s="13" t="s">
        <v>176</v>
      </c>
      <c r="AG55" s="13" t="s">
        <v>177</v>
      </c>
      <c r="AH55" s="13" t="s">
        <v>178</v>
      </c>
      <c r="AI55" s="13" t="s">
        <v>179</v>
      </c>
      <c r="AJ55" s="13" t="s">
        <v>180</v>
      </c>
      <c r="AK55" s="13" t="s">
        <v>181</v>
      </c>
      <c r="AL55" s="13" t="s">
        <v>182</v>
      </c>
      <c r="AM55" s="13" t="s">
        <v>183</v>
      </c>
      <c r="AN55" s="13" t="s">
        <v>184</v>
      </c>
    </row>
    <row r="56" spans="1:40" ht="20" customHeight="1" thickBot="1" x14ac:dyDescent="0.25">
      <c r="A56" s="122" t="s">
        <v>26</v>
      </c>
      <c r="B56" s="30" t="s">
        <v>200</v>
      </c>
      <c r="C56" s="17"/>
      <c r="D56" s="17"/>
      <c r="E56" s="17"/>
      <c r="F56" s="17"/>
      <c r="G56" s="17"/>
      <c r="H56" s="17"/>
      <c r="I56" s="17"/>
      <c r="J56" s="17"/>
      <c r="K56" s="17"/>
      <c r="L56" s="17"/>
      <c r="M56" s="17"/>
      <c r="N56" s="17"/>
      <c r="O56" s="53">
        <f>SUM(C56:N56)</f>
        <v>0</v>
      </c>
      <c r="P56" s="87"/>
      <c r="Q56" s="87"/>
      <c r="R56" s="87"/>
      <c r="AB56" s="7" t="s">
        <v>152</v>
      </c>
      <c r="AC56" s="89">
        <f>IF(C59=0,0,1000*$S$5*C56/C59)</f>
        <v>0</v>
      </c>
      <c r="AD56" s="89">
        <f t="shared" ref="AD56" si="126">IF(D59=0,0,1000*$S$5*D56/D59)</f>
        <v>0</v>
      </c>
      <c r="AE56" s="89">
        <f t="shared" ref="AE56" si="127">IF(E59=0,0,1000*$S$5*E56/E59)</f>
        <v>0</v>
      </c>
      <c r="AF56" s="89">
        <f t="shared" ref="AF56" si="128">IF(F59=0,0,1000*$S$5*F56/F59)</f>
        <v>0</v>
      </c>
      <c r="AG56" s="89">
        <f t="shared" ref="AG56" si="129">IF(G59=0,0,1000*$S$5*G56/G59)</f>
        <v>0</v>
      </c>
      <c r="AH56" s="89">
        <f t="shared" ref="AH56" si="130">IF(H59=0,0,1000*$S$5*H56/H59)</f>
        <v>0</v>
      </c>
      <c r="AI56" s="89">
        <f t="shared" ref="AI56" si="131">IF(I59=0,0,1000*$S$5*I56/I59)</f>
        <v>0</v>
      </c>
      <c r="AJ56" s="89">
        <f t="shared" ref="AJ56" si="132">IF(J59=0,0,1000*$S$5*J56/J59)</f>
        <v>0</v>
      </c>
      <c r="AK56" s="89">
        <f t="shared" ref="AK56" si="133">IF(K59=0,0,1000*$S$5*K56/K59)</f>
        <v>0</v>
      </c>
      <c r="AL56" s="89">
        <f t="shared" ref="AL56" si="134">IF(L59=0,0,1000*$S$5*L56/L59)</f>
        <v>0</v>
      </c>
      <c r="AM56" s="89">
        <f t="shared" ref="AM56" si="135">IF(M59=0,0,1000*$S$5*M56/M59)</f>
        <v>0</v>
      </c>
      <c r="AN56" s="89">
        <f t="shared" ref="AN56" si="136">IF(N59=0,0,1000*$S$5*N56/N59)</f>
        <v>0</v>
      </c>
    </row>
    <row r="57" spans="1:40" ht="20" customHeight="1" thickBot="1" x14ac:dyDescent="0.25">
      <c r="A57" s="123"/>
      <c r="B57" s="32" t="s">
        <v>201</v>
      </c>
      <c r="C57" s="17"/>
      <c r="D57" s="17"/>
      <c r="E57" s="17"/>
      <c r="F57" s="17"/>
      <c r="G57" s="17"/>
      <c r="H57" s="17"/>
      <c r="I57" s="17"/>
      <c r="J57" s="17"/>
      <c r="K57" s="17"/>
      <c r="L57" s="17"/>
      <c r="M57" s="17"/>
      <c r="N57" s="17"/>
      <c r="O57" s="53">
        <f>SUM(C57:N57)</f>
        <v>0</v>
      </c>
      <c r="P57" s="87"/>
      <c r="Q57" s="87"/>
      <c r="R57" s="87"/>
      <c r="AB57" s="7" t="s">
        <v>153</v>
      </c>
      <c r="AC57" s="89">
        <f>IF(C60=0,0,1000*$S$6*C57/C60)</f>
        <v>0</v>
      </c>
      <c r="AD57" s="89">
        <f t="shared" ref="AD57" si="137">IF(D60=0,0,1000*$S$6*D57/D60)</f>
        <v>0</v>
      </c>
      <c r="AE57" s="89">
        <f t="shared" ref="AE57" si="138">IF(E60=0,0,1000*$S$6*E57/E60)</f>
        <v>0</v>
      </c>
      <c r="AF57" s="89">
        <f t="shared" ref="AF57" si="139">IF(F60=0,0,1000*$S$6*F57/F60)</f>
        <v>0</v>
      </c>
      <c r="AG57" s="89">
        <f t="shared" ref="AG57" si="140">IF(G60=0,0,1000*$S$6*G57/G60)</f>
        <v>0</v>
      </c>
      <c r="AH57" s="89">
        <f t="shared" ref="AH57" si="141">IF(H60=0,0,1000*$S$6*H57/H60)</f>
        <v>0</v>
      </c>
      <c r="AI57" s="89">
        <f t="shared" ref="AI57" si="142">IF(I60=0,0,1000*$S$6*I57/I60)</f>
        <v>0</v>
      </c>
      <c r="AJ57" s="89">
        <f t="shared" ref="AJ57" si="143">IF(J60=0,0,1000*$S$6*J57/J60)</f>
        <v>0</v>
      </c>
      <c r="AK57" s="89">
        <f t="shared" ref="AK57" si="144">IF(K60=0,0,1000*$S$6*K57/K60)</f>
        <v>0</v>
      </c>
      <c r="AL57" s="89">
        <f t="shared" ref="AL57" si="145">IF(L60=0,0,1000*$S$6*L57/L60)</f>
        <v>0</v>
      </c>
      <c r="AM57" s="89">
        <f t="shared" ref="AM57" si="146">IF(M60=0,0,1000*$S$6*M57/M60)</f>
        <v>0</v>
      </c>
      <c r="AN57" s="89">
        <f t="shared" ref="AN57" si="147">IF(N60=0,0,1000*$S$6*N57/N60)</f>
        <v>0</v>
      </c>
    </row>
    <row r="58" spans="1:40" ht="20" customHeight="1" thickBot="1" x14ac:dyDescent="0.25">
      <c r="A58" s="51"/>
      <c r="B58" s="95"/>
      <c r="C58" s="95"/>
      <c r="D58" s="95"/>
      <c r="E58" s="95"/>
      <c r="F58" s="95"/>
      <c r="G58" s="95"/>
      <c r="H58" s="95"/>
      <c r="I58" s="95"/>
      <c r="J58" s="95"/>
      <c r="K58" s="124" t="s">
        <v>18</v>
      </c>
      <c r="L58" s="124"/>
      <c r="M58" s="124"/>
      <c r="N58" s="124"/>
      <c r="O58" s="125"/>
      <c r="P58" s="94"/>
      <c r="Q58" s="94"/>
      <c r="R58" s="94"/>
      <c r="AB58" s="7" t="s">
        <v>154</v>
      </c>
      <c r="AC58" s="89">
        <f>IF(SUM(C59:C61)=0,0,1000*($S$5*C56+$S$6*C57)/SUM(C59:C61))</f>
        <v>0</v>
      </c>
      <c r="AD58" s="89">
        <f t="shared" ref="AD58" si="148">IF(SUM(D59:D61)=0,0,1000*($S$5*D56+$S$6*D57)/SUM(D59:D61))</f>
        <v>0</v>
      </c>
      <c r="AE58" s="89">
        <f t="shared" ref="AE58" si="149">IF(SUM(E59:E61)=0,0,1000*($S$5*E56+$S$6*E57)/SUM(E59:E61))</f>
        <v>0</v>
      </c>
      <c r="AF58" s="89">
        <f t="shared" ref="AF58" si="150">IF(SUM(F59:F61)=0,0,1000*($S$5*F56+$S$6*F57)/SUM(F59:F61))</f>
        <v>0</v>
      </c>
      <c r="AG58" s="89">
        <f t="shared" ref="AG58" si="151">IF(SUM(G59:G61)=0,0,1000*($S$5*G56+$S$6*G57)/SUM(G59:G61))</f>
        <v>0</v>
      </c>
      <c r="AH58" s="89">
        <f t="shared" ref="AH58" si="152">IF(SUM(H59:H61)=0,0,1000*($S$5*H56+$S$6*H57)/SUM(H59:H61))</f>
        <v>0</v>
      </c>
      <c r="AI58" s="89">
        <f t="shared" ref="AI58" si="153">IF(SUM(I59:I61)=0,0,1000*($S$5*I56+$S$6*I57)/SUM(I59:I61))</f>
        <v>0</v>
      </c>
      <c r="AJ58" s="89">
        <f t="shared" ref="AJ58" si="154">IF(SUM(J59:J61)=0,0,1000*($S$5*J56+$S$6*J57)/SUM(J59:J61))</f>
        <v>0</v>
      </c>
      <c r="AK58" s="89">
        <f t="shared" ref="AK58" si="155">IF(SUM(K59:K61)=0,0,1000*($S$5*K56+$S$6*K57)/SUM(K59:K61))</f>
        <v>0</v>
      </c>
      <c r="AL58" s="89">
        <f t="shared" ref="AL58" si="156">IF(SUM(L59:L61)=0,0,1000*($S$5*L56+$S$6*L57)/SUM(L59:L61))</f>
        <v>0</v>
      </c>
      <c r="AM58" s="89">
        <f t="shared" ref="AM58" si="157">IF(SUM(M59:M61)=0,0,1000*($S$5*M56+$S$6*M57)/SUM(M59:M61))</f>
        <v>0</v>
      </c>
      <c r="AN58" s="89">
        <f t="shared" ref="AN58" si="158">IF(SUM(N59:N61)=0,0,1000*($S$5*N56+$S$6*N57)/SUM(N59:N61))</f>
        <v>0</v>
      </c>
    </row>
    <row r="59" spans="1:40" ht="20" customHeight="1" thickBot="1" x14ac:dyDescent="0.25">
      <c r="A59" s="96" t="s">
        <v>27</v>
      </c>
      <c r="B59" s="30" t="s">
        <v>142</v>
      </c>
      <c r="C59" s="17"/>
      <c r="D59" s="17"/>
      <c r="E59" s="17"/>
      <c r="F59" s="17"/>
      <c r="G59" s="17"/>
      <c r="H59" s="17"/>
      <c r="I59" s="18"/>
      <c r="J59" s="18"/>
      <c r="K59" s="18"/>
      <c r="L59" s="18"/>
      <c r="M59" s="18"/>
      <c r="N59" s="18"/>
      <c r="O59" s="53">
        <f>SUM(C59:N59)</f>
        <v>0</v>
      </c>
      <c r="P59" s="87"/>
      <c r="Q59" s="87"/>
      <c r="R59" s="87"/>
    </row>
    <row r="60" spans="1:40" ht="20" customHeight="1" thickBot="1" x14ac:dyDescent="0.25">
      <c r="A60" s="97"/>
      <c r="B60" s="31" t="s">
        <v>143</v>
      </c>
      <c r="C60" s="17"/>
      <c r="D60" s="17"/>
      <c r="E60" s="17"/>
      <c r="F60" s="17"/>
      <c r="G60" s="17"/>
      <c r="H60" s="17"/>
      <c r="I60" s="18"/>
      <c r="J60" s="18"/>
      <c r="K60" s="18"/>
      <c r="L60" s="18"/>
      <c r="M60" s="18"/>
      <c r="N60" s="18"/>
      <c r="O60" s="53">
        <f>SUM(C60:N60)</f>
        <v>0</v>
      </c>
      <c r="P60" s="87"/>
      <c r="Q60" s="87"/>
      <c r="R60" s="87"/>
      <c r="AB60" s="11" t="s">
        <v>141</v>
      </c>
      <c r="AC60" s="89">
        <f>IF(C59=0,0,100*C56/C59)</f>
        <v>0</v>
      </c>
      <c r="AD60" s="89">
        <f t="shared" ref="AD60:AD61" si="159">IF(D59=0,0,100*D56/D59)</f>
        <v>0</v>
      </c>
      <c r="AE60" s="89">
        <f t="shared" ref="AE60:AE61" si="160">IF(E59=0,0,100*E56/E59)</f>
        <v>0</v>
      </c>
      <c r="AF60" s="89">
        <f t="shared" ref="AF60:AF61" si="161">IF(F59=0,0,100*F56/F59)</f>
        <v>0</v>
      </c>
      <c r="AG60" s="89">
        <f t="shared" ref="AG60:AG61" si="162">IF(G59=0,0,100*G56/G59)</f>
        <v>0</v>
      </c>
      <c r="AH60" s="89">
        <f t="shared" ref="AH60:AH61" si="163">IF(H59=0,0,100*H56/H59)</f>
        <v>0</v>
      </c>
      <c r="AI60" s="89">
        <f t="shared" ref="AI60:AI61" si="164">IF(I59=0,0,100*I56/I59)</f>
        <v>0</v>
      </c>
      <c r="AJ60" s="89">
        <f t="shared" ref="AJ60:AJ61" si="165">IF(J59=0,0,100*J56/J59)</f>
        <v>0</v>
      </c>
      <c r="AK60" s="89">
        <f t="shared" ref="AK60:AK61" si="166">IF(K59=0,0,100*K56/K59)</f>
        <v>0</v>
      </c>
      <c r="AL60" s="89">
        <f t="shared" ref="AL60:AL61" si="167">IF(L59=0,0,100*L56/L59)</f>
        <v>0</v>
      </c>
      <c r="AM60" s="89">
        <f t="shared" ref="AM60:AM61" si="168">IF(M59=0,0,100*M56/M59)</f>
        <v>0</v>
      </c>
      <c r="AN60" s="89">
        <f t="shared" ref="AN60:AN61" si="169">IF(N59=0,0,100*N56/N59)</f>
        <v>0</v>
      </c>
    </row>
    <row r="61" spans="1:40" ht="20" customHeight="1" thickBot="1" x14ac:dyDescent="0.25">
      <c r="A61" s="97"/>
      <c r="B61" s="52" t="s">
        <v>155</v>
      </c>
      <c r="C61" s="17"/>
      <c r="D61" s="17"/>
      <c r="E61" s="17"/>
      <c r="F61" s="17"/>
      <c r="G61" s="17"/>
      <c r="H61" s="17"/>
      <c r="I61" s="18"/>
      <c r="J61" s="18"/>
      <c r="K61" s="18"/>
      <c r="L61" s="18"/>
      <c r="M61" s="18"/>
      <c r="N61" s="18"/>
      <c r="O61" s="53">
        <f>SUM(C61:N61)</f>
        <v>0</v>
      </c>
      <c r="P61" s="87"/>
      <c r="Q61" s="87"/>
      <c r="R61" s="87"/>
      <c r="AB61" s="11" t="s">
        <v>140</v>
      </c>
      <c r="AC61" s="89">
        <f>IF(C60=0,0,100*C57/C60)</f>
        <v>0</v>
      </c>
      <c r="AD61" s="89">
        <f t="shared" si="159"/>
        <v>0</v>
      </c>
      <c r="AE61" s="89">
        <f t="shared" si="160"/>
        <v>0</v>
      </c>
      <c r="AF61" s="89">
        <f t="shared" si="161"/>
        <v>0</v>
      </c>
      <c r="AG61" s="89">
        <f t="shared" si="162"/>
        <v>0</v>
      </c>
      <c r="AH61" s="89">
        <f t="shared" si="163"/>
        <v>0</v>
      </c>
      <c r="AI61" s="89">
        <f t="shared" si="164"/>
        <v>0</v>
      </c>
      <c r="AJ61" s="89">
        <f t="shared" si="165"/>
        <v>0</v>
      </c>
      <c r="AK61" s="89">
        <f t="shared" si="166"/>
        <v>0</v>
      </c>
      <c r="AL61" s="89">
        <f t="shared" si="167"/>
        <v>0</v>
      </c>
      <c r="AM61" s="89">
        <f t="shared" si="168"/>
        <v>0</v>
      </c>
      <c r="AN61" s="89">
        <f t="shared" si="169"/>
        <v>0</v>
      </c>
    </row>
    <row r="62" spans="1:40" ht="20" customHeight="1" thickBot="1" x14ac:dyDescent="0.25">
      <c r="A62" s="97"/>
      <c r="B62" s="31" t="s">
        <v>42</v>
      </c>
      <c r="C62" s="126"/>
      <c r="D62" s="127"/>
      <c r="E62" s="127"/>
      <c r="F62" s="127"/>
      <c r="G62" s="127"/>
      <c r="H62" s="127"/>
      <c r="I62" s="127"/>
      <c r="J62" s="127"/>
      <c r="K62" s="127"/>
      <c r="L62" s="127"/>
      <c r="M62" s="127"/>
      <c r="N62" s="128"/>
      <c r="O62" s="18"/>
      <c r="P62" s="71"/>
      <c r="Q62" s="71"/>
      <c r="R62" s="71"/>
      <c r="AB62" s="11"/>
    </row>
    <row r="63" spans="1:40" ht="20" customHeight="1" thickBot="1" x14ac:dyDescent="0.25">
      <c r="A63" s="97"/>
      <c r="B63" s="31" t="s">
        <v>43</v>
      </c>
      <c r="C63" s="129"/>
      <c r="D63" s="130"/>
      <c r="E63" s="130"/>
      <c r="F63" s="130"/>
      <c r="G63" s="130"/>
      <c r="H63" s="130"/>
      <c r="I63" s="130"/>
      <c r="J63" s="130"/>
      <c r="K63" s="130"/>
      <c r="L63" s="130"/>
      <c r="M63" s="130"/>
      <c r="N63" s="131"/>
      <c r="O63" s="18"/>
      <c r="P63" s="71"/>
      <c r="Q63" s="71"/>
      <c r="R63" s="71"/>
      <c r="AB63" s="11"/>
    </row>
    <row r="64" spans="1:40" ht="20" customHeight="1" thickBot="1" x14ac:dyDescent="0.25">
      <c r="A64" s="97"/>
      <c r="B64" s="31" t="s">
        <v>22</v>
      </c>
      <c r="C64" s="17"/>
      <c r="D64" s="17"/>
      <c r="E64" s="17"/>
      <c r="F64" s="17"/>
      <c r="G64" s="17"/>
      <c r="H64" s="17"/>
      <c r="I64" s="17"/>
      <c r="J64" s="17"/>
      <c r="K64" s="17"/>
      <c r="L64" s="17"/>
      <c r="M64" s="17"/>
      <c r="N64" s="17"/>
      <c r="O64" s="40">
        <f>IF(Safety!O$95=0,0,(C64*Safety!O$95+(D64-C64)*(Safety!O$95-1)+(E64-D64)*(Safety!O$95-2)+(F64-E64)*(Safety!O$95-3)+(G64-F64)*(Safety!O$95-4)+(H64-G64)*(Safety!O$95-5)+(I64-H64)*(Safety!O$95-6)+(J64-I64)*(Safety!O$95-7)+(K64-J64)*(Safety!O$95-8)+(L64-K64)*(Safety!O$95-9)+(M64-L64)*(Safety!O$95-10)+(N64-M64))/Safety!O$95)</f>
        <v>0</v>
      </c>
      <c r="P64" s="71"/>
      <c r="Q64" s="71"/>
      <c r="R64" s="71"/>
      <c r="AB64" s="11" t="s">
        <v>44</v>
      </c>
      <c r="AC64" s="89">
        <f>IF(C$64=0,0,C65/C$64)</f>
        <v>0</v>
      </c>
      <c r="AD64" s="89">
        <f t="shared" ref="AD64:AN64" si="170">IF(D$64=0,0,D65/D$64)</f>
        <v>0</v>
      </c>
      <c r="AE64" s="89">
        <f t="shared" si="170"/>
        <v>0</v>
      </c>
      <c r="AF64" s="89">
        <f t="shared" si="170"/>
        <v>0</v>
      </c>
      <c r="AG64" s="89">
        <f t="shared" si="170"/>
        <v>0</v>
      </c>
      <c r="AH64" s="89">
        <f t="shared" si="170"/>
        <v>0</v>
      </c>
      <c r="AI64" s="89">
        <f t="shared" si="170"/>
        <v>0</v>
      </c>
      <c r="AJ64" s="89">
        <f t="shared" si="170"/>
        <v>0</v>
      </c>
      <c r="AK64" s="89">
        <f t="shared" si="170"/>
        <v>0</v>
      </c>
      <c r="AL64" s="89">
        <f t="shared" si="170"/>
        <v>0</v>
      </c>
      <c r="AM64" s="89">
        <f t="shared" si="170"/>
        <v>0</v>
      </c>
      <c r="AN64" s="89">
        <f t="shared" si="170"/>
        <v>0</v>
      </c>
    </row>
    <row r="65" spans="1:40" ht="20" customHeight="1" thickBot="1" x14ac:dyDescent="0.25">
      <c r="A65" s="97"/>
      <c r="B65" s="31" t="s">
        <v>214</v>
      </c>
      <c r="C65" s="18"/>
      <c r="D65" s="18"/>
      <c r="E65" s="18"/>
      <c r="F65" s="18"/>
      <c r="G65" s="18"/>
      <c r="H65" s="18"/>
      <c r="I65" s="18"/>
      <c r="J65" s="18"/>
      <c r="K65" s="18"/>
      <c r="L65" s="18"/>
      <c r="M65" s="18"/>
      <c r="N65" s="18"/>
      <c r="O65" s="40">
        <f>IF(Safety!O$95=0,0,(C65*Safety!O$95+(D65-C65)*(Safety!O$95-1)+(E65-D65)*(Safety!O$95-2)+(F65-E65)*(Safety!O$95-3)+(G65-F65)*(Safety!O$95-4)+(H65-G65)*(Safety!O$95-5)+(I65-H65)*(Safety!O$95-6)+(J65-I65)*(Safety!O$95-7)+(K65-J65)*(Safety!O$95-8)+(L65-K65)*(Safety!O$95-9)+(M65-L65)*(Safety!O$95-10)+(N65-M65))/Safety!O$95)</f>
        <v>0</v>
      </c>
      <c r="P65" s="87"/>
      <c r="Q65" s="87"/>
      <c r="R65" s="87"/>
      <c r="AB65" s="11" t="s">
        <v>38</v>
      </c>
      <c r="AC65" s="89">
        <f t="shared" ref="AC65:AC66" si="171">IF(C$64=0,0,C66/C$64)</f>
        <v>0</v>
      </c>
      <c r="AD65" s="89">
        <f t="shared" ref="AD65:AD66" si="172">IF(D$64=0,0,D66/D$64)</f>
        <v>0</v>
      </c>
      <c r="AE65" s="89">
        <f t="shared" ref="AE65:AE66" si="173">IF(E$64=0,0,E66/E$64)</f>
        <v>0</v>
      </c>
      <c r="AF65" s="89">
        <f t="shared" ref="AF65:AF66" si="174">IF(F$64=0,0,F66/F$64)</f>
        <v>0</v>
      </c>
      <c r="AG65" s="89">
        <f t="shared" ref="AG65:AG66" si="175">IF(G$64=0,0,G66/G$64)</f>
        <v>0</v>
      </c>
      <c r="AH65" s="89">
        <f t="shared" ref="AH65:AH66" si="176">IF(H$64=0,0,H66/H$64)</f>
        <v>0</v>
      </c>
      <c r="AI65" s="89">
        <f t="shared" ref="AI65:AI66" si="177">IF(I$64=0,0,I66/I$64)</f>
        <v>0</v>
      </c>
      <c r="AJ65" s="89">
        <f t="shared" ref="AJ65:AJ66" si="178">IF(J$64=0,0,J66/J$64)</f>
        <v>0</v>
      </c>
      <c r="AK65" s="89">
        <f t="shared" ref="AK65:AK66" si="179">IF(K$64=0,0,K66/K$64)</f>
        <v>0</v>
      </c>
      <c r="AL65" s="89">
        <f t="shared" ref="AL65:AL66" si="180">IF(L$64=0,0,L66/L$64)</f>
        <v>0</v>
      </c>
      <c r="AM65" s="89">
        <f t="shared" ref="AM65:AM66" si="181">IF(M$64=0,0,M66/M$64)</f>
        <v>0</v>
      </c>
      <c r="AN65" s="89">
        <f t="shared" ref="AN65:AN66" si="182">IF(N$64=0,0,N66/N$64)</f>
        <v>0</v>
      </c>
    </row>
    <row r="66" spans="1:40" ht="20" customHeight="1" thickBot="1" x14ac:dyDescent="0.25">
      <c r="A66" s="97"/>
      <c r="B66" s="31" t="s">
        <v>213</v>
      </c>
      <c r="C66" s="18"/>
      <c r="D66" s="18"/>
      <c r="E66" s="18"/>
      <c r="F66" s="18"/>
      <c r="G66" s="18"/>
      <c r="H66" s="18"/>
      <c r="I66" s="18"/>
      <c r="J66" s="18"/>
      <c r="K66" s="18"/>
      <c r="L66" s="18"/>
      <c r="M66" s="18"/>
      <c r="N66" s="18"/>
      <c r="O66" s="40">
        <f>IF(Safety!O$95=0,0,(C66*Safety!O$95+(D66-C66)*(Safety!O$95-1)+(E66-D66)*(Safety!O$95-2)+(F66-E66)*(Safety!O$95-3)+(G66-F66)*(Safety!O$95-4)+(H66-G66)*(Safety!O$95-5)+(I66-H66)*(Safety!O$95-6)+(J66-I66)*(Safety!O$95-7)+(K66-J66)*(Safety!O$95-8)+(L66-K66)*(Safety!O$95-9)+(M66-L66)*(Safety!O$95-10)+(N66-M66))/Safety!O$95)</f>
        <v>0</v>
      </c>
      <c r="P66" s="87"/>
      <c r="Q66" s="87"/>
      <c r="R66" s="87"/>
      <c r="AB66" s="11" t="s">
        <v>39</v>
      </c>
      <c r="AC66" s="89">
        <f t="shared" si="171"/>
        <v>0</v>
      </c>
      <c r="AD66" s="89">
        <f t="shared" si="172"/>
        <v>0</v>
      </c>
      <c r="AE66" s="89">
        <f t="shared" si="173"/>
        <v>0</v>
      </c>
      <c r="AF66" s="89">
        <f t="shared" si="174"/>
        <v>0</v>
      </c>
      <c r="AG66" s="89">
        <f t="shared" si="175"/>
        <v>0</v>
      </c>
      <c r="AH66" s="89">
        <f t="shared" si="176"/>
        <v>0</v>
      </c>
      <c r="AI66" s="89">
        <f t="shared" si="177"/>
        <v>0</v>
      </c>
      <c r="AJ66" s="89">
        <f t="shared" si="178"/>
        <v>0</v>
      </c>
      <c r="AK66" s="89">
        <f t="shared" si="179"/>
        <v>0</v>
      </c>
      <c r="AL66" s="89">
        <f t="shared" si="180"/>
        <v>0</v>
      </c>
      <c r="AM66" s="89">
        <f t="shared" si="181"/>
        <v>0</v>
      </c>
      <c r="AN66" s="89">
        <f t="shared" si="182"/>
        <v>0</v>
      </c>
    </row>
    <row r="67" spans="1:40" ht="20" customHeight="1" thickBot="1" x14ac:dyDescent="0.25">
      <c r="A67" s="98"/>
      <c r="B67" s="32" t="s">
        <v>215</v>
      </c>
      <c r="C67" s="18"/>
      <c r="D67" s="18"/>
      <c r="E67" s="18"/>
      <c r="F67" s="18"/>
      <c r="G67" s="18"/>
      <c r="H67" s="18"/>
      <c r="I67" s="18"/>
      <c r="J67" s="18"/>
      <c r="K67" s="18"/>
      <c r="L67" s="18"/>
      <c r="M67" s="18"/>
      <c r="N67" s="18"/>
      <c r="O67" s="40">
        <f>IF(Safety!O$95=0,0,(C67*Safety!O$95+(D67-C67)*(Safety!O$95-1)+(E67-D67)*(Safety!O$95-2)+(F67-E67)*(Safety!O$95-3)+(G67-F67)*(Safety!O$95-4)+(H67-G67)*(Safety!O$95-5)+(I67-H67)*(Safety!O$95-6)+(J67-I67)*(Safety!O$95-7)+(K67-J67)*(Safety!O$95-8)+(L67-K67)*(Safety!O$95-9)+(M67-L67)*(Safety!O$95-10)+(N67-M67))/Safety!O$95)</f>
        <v>0</v>
      </c>
      <c r="P67" s="87"/>
      <c r="Q67" s="87"/>
      <c r="R67" s="87"/>
    </row>
  </sheetData>
  <sheetProtection password="B6D3" sheet="1" objects="1" scenarios="1"/>
  <mergeCells count="24">
    <mergeCell ref="A56:A57"/>
    <mergeCell ref="K58:O58"/>
    <mergeCell ref="A59:A67"/>
    <mergeCell ref="C62:N63"/>
    <mergeCell ref="K41:O41"/>
    <mergeCell ref="A42:A50"/>
    <mergeCell ref="C45:N46"/>
    <mergeCell ref="C53:O53"/>
    <mergeCell ref="K54:O54"/>
    <mergeCell ref="A25:A33"/>
    <mergeCell ref="C28:N29"/>
    <mergeCell ref="C36:O36"/>
    <mergeCell ref="K37:O37"/>
    <mergeCell ref="A39:A40"/>
    <mergeCell ref="C2:O2"/>
    <mergeCell ref="C19:O19"/>
    <mergeCell ref="K20:O20"/>
    <mergeCell ref="A22:A23"/>
    <mergeCell ref="K24:O24"/>
    <mergeCell ref="A5:A6"/>
    <mergeCell ref="A8:A16"/>
    <mergeCell ref="K3:O3"/>
    <mergeCell ref="K7:O7"/>
    <mergeCell ref="C11:N12"/>
  </mergeCells>
  <pageMargins left="0.7" right="0.7" top="0.75" bottom="0.75" header="0.3" footer="0.3"/>
  <pageSetup paperSize="9"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dimension ref="A1:AL96"/>
  <sheetViews>
    <sheetView topLeftCell="D1" zoomScale="85" zoomScaleNormal="85" zoomScalePageLayoutView="85" workbookViewId="0">
      <selection activeCell="V13" sqref="V13"/>
    </sheetView>
  </sheetViews>
  <sheetFormatPr baseColWidth="10" defaultColWidth="9" defaultRowHeight="15" x14ac:dyDescent="0.2"/>
  <cols>
    <col min="1" max="1" width="15.19921875" style="7" customWidth="1"/>
    <col min="2" max="2" width="72.796875" style="7" customWidth="1"/>
    <col min="3" max="15" width="7.796875" style="7" customWidth="1"/>
    <col min="16" max="18" width="7.796875" style="7" hidden="1" customWidth="1"/>
    <col min="19" max="19" width="16.796875" style="7" customWidth="1"/>
    <col min="20" max="20" width="63.19921875" style="7" customWidth="1"/>
    <col min="21" max="21" width="7.796875" style="7" customWidth="1"/>
    <col min="22" max="25" width="9" style="7"/>
    <col min="26" max="26" width="69.3984375" style="7" customWidth="1"/>
    <col min="27" max="16384" width="9" style="7"/>
  </cols>
  <sheetData>
    <row r="1" spans="1:38" ht="16" thickBot="1" x14ac:dyDescent="0.25"/>
    <row r="2" spans="1:38" ht="20" customHeight="1" x14ac:dyDescent="0.25">
      <c r="A2" s="43"/>
      <c r="B2" s="44"/>
      <c r="C2" s="116">
        <v>2013</v>
      </c>
      <c r="D2" s="116"/>
      <c r="E2" s="116"/>
      <c r="F2" s="116"/>
      <c r="G2" s="116"/>
      <c r="H2" s="116"/>
      <c r="I2" s="116"/>
      <c r="J2" s="116"/>
      <c r="K2" s="116"/>
      <c r="L2" s="116"/>
      <c r="M2" s="116"/>
      <c r="N2" s="116"/>
      <c r="O2" s="117"/>
      <c r="P2" s="55"/>
      <c r="Q2" s="55"/>
      <c r="R2" s="55"/>
    </row>
    <row r="3" spans="1:38" s="5" customFormat="1" ht="20" customHeight="1" thickBot="1" x14ac:dyDescent="0.25">
      <c r="A3" s="56">
        <v>2013</v>
      </c>
      <c r="B3" s="92" t="s">
        <v>45</v>
      </c>
      <c r="C3" s="135" t="s">
        <v>17</v>
      </c>
      <c r="D3" s="135"/>
      <c r="E3" s="135"/>
      <c r="F3" s="135"/>
      <c r="G3" s="135"/>
      <c r="H3" s="135"/>
      <c r="I3" s="135"/>
      <c r="J3" s="135"/>
      <c r="K3" s="135"/>
      <c r="L3" s="135"/>
      <c r="M3" s="135"/>
      <c r="N3" s="135"/>
      <c r="O3" s="136"/>
      <c r="P3" s="91"/>
      <c r="Q3" s="91"/>
      <c r="R3" s="91"/>
      <c r="S3" s="8" t="s">
        <v>20</v>
      </c>
      <c r="T3" s="46"/>
      <c r="U3" s="24" t="s">
        <v>24</v>
      </c>
      <c r="V3" s="46"/>
      <c r="W3" s="46"/>
      <c r="X3" s="46"/>
      <c r="AA3" s="7"/>
      <c r="AB3" s="7"/>
      <c r="AC3" s="7"/>
      <c r="AD3" s="7"/>
      <c r="AE3" s="7"/>
      <c r="AF3" s="7">
        <v>2013</v>
      </c>
      <c r="AG3" s="7"/>
      <c r="AH3" s="7"/>
      <c r="AI3" s="7"/>
      <c r="AJ3" s="7"/>
      <c r="AK3" s="7"/>
      <c r="AL3" s="7"/>
    </row>
    <row r="4" spans="1:38" s="64" customFormat="1" ht="20" customHeight="1" thickBot="1" x14ac:dyDescent="0.25">
      <c r="A4" s="57"/>
      <c r="B4" s="58"/>
      <c r="C4" s="13" t="s">
        <v>173</v>
      </c>
      <c r="D4" s="13" t="s">
        <v>174</v>
      </c>
      <c r="E4" s="13" t="s">
        <v>175</v>
      </c>
      <c r="F4" s="13" t="s">
        <v>176</v>
      </c>
      <c r="G4" s="13" t="s">
        <v>177</v>
      </c>
      <c r="H4" s="13" t="s">
        <v>178</v>
      </c>
      <c r="I4" s="13" t="s">
        <v>179</v>
      </c>
      <c r="J4" s="13" t="s">
        <v>180</v>
      </c>
      <c r="K4" s="13" t="s">
        <v>181</v>
      </c>
      <c r="L4" s="13" t="s">
        <v>182</v>
      </c>
      <c r="M4" s="13" t="s">
        <v>183</v>
      </c>
      <c r="N4" s="13" t="s">
        <v>184</v>
      </c>
      <c r="O4" s="59">
        <v>2013</v>
      </c>
      <c r="P4" s="60">
        <v>2014</v>
      </c>
      <c r="Q4" s="60">
        <v>2015</v>
      </c>
      <c r="R4" s="60">
        <v>2016</v>
      </c>
      <c r="S4" s="61"/>
      <c r="T4" s="62"/>
      <c r="U4" s="23">
        <v>2013</v>
      </c>
      <c r="V4" s="63">
        <v>2014</v>
      </c>
      <c r="W4" s="63">
        <v>2015</v>
      </c>
      <c r="X4" s="63">
        <v>2016</v>
      </c>
      <c r="AA4" s="13" t="s">
        <v>173</v>
      </c>
      <c r="AB4" s="13" t="s">
        <v>174</v>
      </c>
      <c r="AC4" s="13" t="s">
        <v>175</v>
      </c>
      <c r="AD4" s="13" t="s">
        <v>176</v>
      </c>
      <c r="AE4" s="13" t="s">
        <v>177</v>
      </c>
      <c r="AF4" s="13" t="s">
        <v>178</v>
      </c>
      <c r="AG4" s="13" t="s">
        <v>179</v>
      </c>
      <c r="AH4" s="13" t="s">
        <v>180</v>
      </c>
      <c r="AI4" s="13" t="s">
        <v>181</v>
      </c>
      <c r="AJ4" s="13" t="s">
        <v>182</v>
      </c>
      <c r="AK4" s="13" t="s">
        <v>183</v>
      </c>
      <c r="AL4" s="13" t="s">
        <v>184</v>
      </c>
    </row>
    <row r="5" spans="1:38" ht="20" customHeight="1" thickBot="1" x14ac:dyDescent="0.25">
      <c r="A5" s="137" t="s">
        <v>123</v>
      </c>
      <c r="B5" s="9" t="s">
        <v>190</v>
      </c>
      <c r="C5" s="17"/>
      <c r="D5" s="17"/>
      <c r="E5" s="17"/>
      <c r="F5" s="17"/>
      <c r="G5" s="17"/>
      <c r="H5" s="17"/>
      <c r="I5" s="17"/>
      <c r="J5" s="17"/>
      <c r="K5" s="17"/>
      <c r="L5" s="17"/>
      <c r="M5" s="17"/>
      <c r="N5" s="17"/>
      <c r="O5" s="40">
        <f>SUM(C5:N5)</f>
        <v>0</v>
      </c>
      <c r="P5" s="40">
        <f t="shared" ref="P5:P16" si="0">O29</f>
        <v>0</v>
      </c>
      <c r="Q5" s="40">
        <f t="shared" ref="Q5:Q16" si="1">O53</f>
        <v>0</v>
      </c>
      <c r="R5" s="40">
        <f t="shared" ref="R5:R16" si="2">O77</f>
        <v>0</v>
      </c>
      <c r="T5" s="65" t="s">
        <v>131</v>
      </c>
      <c r="U5" s="40">
        <f>IF(Environment!O13=0,0,SUM(O5:O16)/Environment!O13)</f>
        <v>0</v>
      </c>
      <c r="V5" s="40">
        <f>IF(Environment!P13=0,0,SUM(P5:P16)/Environment!P13)</f>
        <v>0</v>
      </c>
      <c r="W5" s="40">
        <f>IF(Environment!Q13=0,0,SUM(Q5:Q16)/Environment!Q13)</f>
        <v>0</v>
      </c>
      <c r="X5" s="40">
        <f>IF(Environment!R13=0,0,SUM(R5:R16)/Environment!R13)</f>
        <v>0</v>
      </c>
      <c r="Z5" s="65" t="s">
        <v>131</v>
      </c>
      <c r="AA5" s="89">
        <f>IF(Environment!C13=0,0,SUM(C5:C16)/Environment!C13)</f>
        <v>0</v>
      </c>
      <c r="AB5" s="89">
        <f>IF(Environment!D13=0,0,SUM(D5:D16)/Environment!D13)</f>
        <v>0</v>
      </c>
      <c r="AC5" s="89">
        <f>IF(Environment!E13=0,0,SUM(E5:E16)/Environment!E13)</f>
        <v>0</v>
      </c>
      <c r="AD5" s="89">
        <f>IF(Environment!F13=0,0,SUM(F5:F16)/Environment!F13)</f>
        <v>0</v>
      </c>
      <c r="AE5" s="89">
        <f>IF(Environment!G13=0,0,SUM(G5:G16)/Environment!G13)</f>
        <v>0</v>
      </c>
      <c r="AF5" s="89">
        <f>IF(Environment!H13=0,0,SUM(H5:H16)/Environment!H13)</f>
        <v>0</v>
      </c>
      <c r="AG5" s="89">
        <f>IF(Environment!I13=0,0,SUM(I5:I16)/Environment!I13)</f>
        <v>0</v>
      </c>
      <c r="AH5" s="89">
        <f>IF(Environment!J13=0,0,SUM(J5:J16)/Environment!J13)</f>
        <v>0</v>
      </c>
      <c r="AI5" s="89">
        <f>IF(Environment!K13=0,0,SUM(K5:K16)/Environment!K13)</f>
        <v>0</v>
      </c>
      <c r="AJ5" s="89">
        <f>IF(Environment!L13=0,0,SUM(L5:L16)/Environment!L13)</f>
        <v>0</v>
      </c>
      <c r="AK5" s="89">
        <f>IF(Environment!M13=0,0,SUM(M5:M16)/Environment!M13)</f>
        <v>0</v>
      </c>
      <c r="AL5" s="89">
        <f>IF(Environment!N13=0,0,SUM(N5:N16)/Environment!N13)</f>
        <v>0</v>
      </c>
    </row>
    <row r="6" spans="1:38" ht="20" customHeight="1" thickBot="1" x14ac:dyDescent="0.25">
      <c r="A6" s="138"/>
      <c r="B6" s="10" t="s">
        <v>191</v>
      </c>
      <c r="C6" s="17"/>
      <c r="D6" s="17"/>
      <c r="E6" s="17"/>
      <c r="F6" s="17"/>
      <c r="G6" s="17"/>
      <c r="H6" s="17"/>
      <c r="I6" s="17"/>
      <c r="J6" s="17"/>
      <c r="K6" s="17"/>
      <c r="L6" s="17"/>
      <c r="M6" s="17"/>
      <c r="N6" s="17"/>
      <c r="O6" s="40">
        <f t="shared" ref="O6:O16" si="3">SUM(C6:N6)</f>
        <v>0</v>
      </c>
      <c r="P6" s="40">
        <f t="shared" si="0"/>
        <v>0</v>
      </c>
      <c r="Q6" s="40">
        <f t="shared" si="1"/>
        <v>0</v>
      </c>
      <c r="R6" s="40">
        <f t="shared" si="2"/>
        <v>0</v>
      </c>
      <c r="T6" s="46"/>
      <c r="U6" s="24" t="s">
        <v>7</v>
      </c>
      <c r="V6" s="46"/>
      <c r="W6" s="46"/>
      <c r="X6" s="46"/>
    </row>
    <row r="7" spans="1:38" ht="20" customHeight="1" thickBot="1" x14ac:dyDescent="0.25">
      <c r="A7" s="138"/>
      <c r="B7" s="10" t="s">
        <v>192</v>
      </c>
      <c r="C7" s="17"/>
      <c r="D7" s="17"/>
      <c r="E7" s="17"/>
      <c r="F7" s="17"/>
      <c r="G7" s="17"/>
      <c r="H7" s="17"/>
      <c r="I7" s="17"/>
      <c r="J7" s="17"/>
      <c r="K7" s="17"/>
      <c r="L7" s="17"/>
      <c r="M7" s="17"/>
      <c r="N7" s="17"/>
      <c r="O7" s="40">
        <f t="shared" si="3"/>
        <v>0</v>
      </c>
      <c r="P7" s="40">
        <f t="shared" si="0"/>
        <v>0</v>
      </c>
      <c r="Q7" s="40">
        <f t="shared" si="1"/>
        <v>0</v>
      </c>
      <c r="R7" s="40">
        <f t="shared" si="2"/>
        <v>0</v>
      </c>
      <c r="T7" s="43" t="s">
        <v>46</v>
      </c>
      <c r="U7" s="40">
        <f>O18</f>
        <v>0</v>
      </c>
      <c r="V7" s="40">
        <f>P18</f>
        <v>0</v>
      </c>
      <c r="W7" s="40">
        <f>Q18</f>
        <v>0</v>
      </c>
      <c r="X7" s="40">
        <f>R18</f>
        <v>0</v>
      </c>
      <c r="Z7" s="11"/>
    </row>
    <row r="8" spans="1:38" ht="20" customHeight="1" thickBot="1" x14ac:dyDescent="0.25">
      <c r="A8" s="137" t="s">
        <v>122</v>
      </c>
      <c r="B8" s="10" t="s">
        <v>193</v>
      </c>
      <c r="C8" s="17"/>
      <c r="D8" s="17"/>
      <c r="E8" s="17"/>
      <c r="F8" s="17"/>
      <c r="G8" s="17"/>
      <c r="H8" s="17"/>
      <c r="I8" s="17"/>
      <c r="J8" s="17"/>
      <c r="K8" s="17"/>
      <c r="L8" s="17"/>
      <c r="M8" s="17"/>
      <c r="N8" s="17"/>
      <c r="O8" s="40">
        <f t="shared" si="3"/>
        <v>0</v>
      </c>
      <c r="P8" s="40">
        <f t="shared" si="0"/>
        <v>0</v>
      </c>
      <c r="Q8" s="40">
        <f t="shared" si="1"/>
        <v>0</v>
      </c>
      <c r="R8" s="40">
        <f t="shared" si="2"/>
        <v>0</v>
      </c>
      <c r="T8" s="51" t="s">
        <v>238</v>
      </c>
      <c r="U8" s="41">
        <f>IF(Environment!O8=0,0,O10/Environment!O8)</f>
        <v>0</v>
      </c>
      <c r="V8" s="41">
        <f>IF(Environment!P8=0,0,P10/Environment!P8)</f>
        <v>0</v>
      </c>
      <c r="W8" s="41">
        <f>IF(Environment!Q8=0,0,Q10/Environment!Q8)</f>
        <v>0</v>
      </c>
      <c r="X8" s="41">
        <f>IF(Environment!R8=0,0,R10/Environment!R8)</f>
        <v>0</v>
      </c>
      <c r="Z8" s="11" t="s">
        <v>240</v>
      </c>
      <c r="AA8" s="89">
        <f>IF(Environment!C8=0,0,C10/Environment!C8)</f>
        <v>0</v>
      </c>
      <c r="AB8" s="89">
        <f>IF(Environment!D8=0,0,D10/Environment!D8)</f>
        <v>0</v>
      </c>
      <c r="AC8" s="89">
        <f>IF(Environment!E8=0,0,E10/Environment!E8)</f>
        <v>0</v>
      </c>
      <c r="AD8" s="89">
        <f>IF(Environment!F8=0,0,F10/Environment!F8)</f>
        <v>0</v>
      </c>
      <c r="AE8" s="89">
        <f>IF(Environment!G8=0,0,G10/Environment!G8)</f>
        <v>0</v>
      </c>
      <c r="AF8" s="89">
        <f>IF(Environment!H8=0,0,H10/Environment!H8)</f>
        <v>0</v>
      </c>
      <c r="AG8" s="89">
        <f>IF(Environment!I8=0,0,I10/Environment!I8)</f>
        <v>0</v>
      </c>
      <c r="AH8" s="89">
        <f>IF(Environment!J8=0,0,J10/Environment!J8)</f>
        <v>0</v>
      </c>
      <c r="AI8" s="89">
        <f>IF(Environment!K8=0,0,K10/Environment!K8)</f>
        <v>0</v>
      </c>
      <c r="AJ8" s="89">
        <f>IF(Environment!L8=0,0,L10/Environment!L8)</f>
        <v>0</v>
      </c>
      <c r="AK8" s="89">
        <f>IF(Environment!M8=0,0,M10/Environment!M8)</f>
        <v>0</v>
      </c>
      <c r="AL8" s="89">
        <f>IF(Environment!N8=0,0,N10/Environment!N8)</f>
        <v>0</v>
      </c>
    </row>
    <row r="9" spans="1:38" ht="20" customHeight="1" thickBot="1" x14ac:dyDescent="0.25">
      <c r="A9" s="138"/>
      <c r="B9" s="10" t="s">
        <v>194</v>
      </c>
      <c r="C9" s="17"/>
      <c r="D9" s="17"/>
      <c r="E9" s="17"/>
      <c r="F9" s="17"/>
      <c r="G9" s="17"/>
      <c r="H9" s="17"/>
      <c r="I9" s="17"/>
      <c r="J9" s="17"/>
      <c r="K9" s="17"/>
      <c r="L9" s="17"/>
      <c r="M9" s="17"/>
      <c r="N9" s="17"/>
      <c r="O9" s="40">
        <f t="shared" si="3"/>
        <v>0</v>
      </c>
      <c r="P9" s="40">
        <f t="shared" si="0"/>
        <v>0</v>
      </c>
      <c r="Q9" s="40">
        <f t="shared" si="1"/>
        <v>0</v>
      </c>
      <c r="R9" s="40">
        <f t="shared" si="2"/>
        <v>0</v>
      </c>
      <c r="T9" s="51" t="s">
        <v>239</v>
      </c>
      <c r="U9" s="41">
        <f>IF(Environment!O9=0,0,O11/Environment!O9)</f>
        <v>0</v>
      </c>
      <c r="V9" s="41">
        <f>IF(Environment!P9=0,0,P11/Environment!P9)</f>
        <v>0</v>
      </c>
      <c r="W9" s="41">
        <f>IF(Environment!Q9=0,0,Q11/Environment!Q9)</f>
        <v>0</v>
      </c>
      <c r="X9" s="41">
        <f>IF(Environment!R9=0,0,R11/Environment!R9)</f>
        <v>0</v>
      </c>
      <c r="Z9" s="11" t="s">
        <v>241</v>
      </c>
      <c r="AA9" s="89">
        <f>IF(Environment!C9=0,0,C11/Environment!C9)</f>
        <v>0</v>
      </c>
      <c r="AB9" s="89">
        <f>IF(Environment!D9=0,0,D11/Environment!D9)</f>
        <v>0</v>
      </c>
      <c r="AC9" s="89">
        <f>IF(Environment!E9=0,0,E11/Environment!E9)</f>
        <v>0</v>
      </c>
      <c r="AD9" s="89">
        <f>IF(Environment!F9=0,0,F11/Environment!F9)</f>
        <v>0</v>
      </c>
      <c r="AE9" s="89">
        <f>IF(Environment!G9=0,0,G11/Environment!G9)</f>
        <v>0</v>
      </c>
      <c r="AF9" s="89">
        <f>IF(Environment!H9=0,0,H11/Environment!H9)</f>
        <v>0</v>
      </c>
      <c r="AG9" s="89">
        <f>IF(Environment!I9=0,0,I11/Environment!I9)</f>
        <v>0</v>
      </c>
      <c r="AH9" s="89">
        <f>IF(Environment!J9=0,0,J11/Environment!J9)</f>
        <v>0</v>
      </c>
      <c r="AI9" s="89">
        <f>IF(Environment!K9=0,0,K11/Environment!K9)</f>
        <v>0</v>
      </c>
      <c r="AJ9" s="89">
        <f>IF(Environment!L9=0,0,L11/Environment!L9)</f>
        <v>0</v>
      </c>
      <c r="AK9" s="89">
        <f>IF(Environment!M9=0,0,M11/Environment!M9)</f>
        <v>0</v>
      </c>
      <c r="AL9" s="89">
        <f>IF(Environment!N9=0,0,N11/Environment!N9)</f>
        <v>0</v>
      </c>
    </row>
    <row r="10" spans="1:38" ht="20" customHeight="1" thickBot="1" x14ac:dyDescent="0.25">
      <c r="A10" s="138"/>
      <c r="B10" s="10" t="s">
        <v>195</v>
      </c>
      <c r="C10" s="17"/>
      <c r="D10" s="17"/>
      <c r="E10" s="17"/>
      <c r="F10" s="17"/>
      <c r="G10" s="17"/>
      <c r="H10" s="17"/>
      <c r="I10" s="17"/>
      <c r="J10" s="17"/>
      <c r="K10" s="17"/>
      <c r="L10" s="17"/>
      <c r="M10" s="17"/>
      <c r="N10" s="17"/>
      <c r="O10" s="40">
        <f t="shared" si="3"/>
        <v>0</v>
      </c>
      <c r="P10" s="40">
        <f t="shared" si="0"/>
        <v>0</v>
      </c>
      <c r="Q10" s="40">
        <f t="shared" si="1"/>
        <v>0</v>
      </c>
      <c r="R10" s="40">
        <f t="shared" si="2"/>
        <v>0</v>
      </c>
      <c r="T10" s="51" t="s">
        <v>145</v>
      </c>
      <c r="U10" s="41">
        <f>Environment!W9</f>
        <v>0</v>
      </c>
      <c r="V10" s="41">
        <f>Environment!X9</f>
        <v>0</v>
      </c>
      <c r="W10" s="41">
        <f>Environment!Y9</f>
        <v>0</v>
      </c>
      <c r="X10" s="41">
        <f>Environment!Z9</f>
        <v>0</v>
      </c>
      <c r="Z10" s="11"/>
    </row>
    <row r="11" spans="1:38" ht="20" customHeight="1" thickBot="1" x14ac:dyDescent="0.25">
      <c r="A11" s="140"/>
      <c r="B11" s="10" t="s">
        <v>196</v>
      </c>
      <c r="C11" s="17"/>
      <c r="D11" s="17"/>
      <c r="E11" s="17"/>
      <c r="F11" s="17"/>
      <c r="G11" s="17"/>
      <c r="H11" s="17"/>
      <c r="I11" s="17"/>
      <c r="J11" s="17"/>
      <c r="K11" s="17"/>
      <c r="L11" s="17"/>
      <c r="M11" s="17"/>
      <c r="N11" s="17"/>
      <c r="O11" s="40">
        <f t="shared" si="3"/>
        <v>0</v>
      </c>
      <c r="P11" s="40">
        <f t="shared" si="0"/>
        <v>0</v>
      </c>
      <c r="Q11" s="40">
        <f t="shared" si="1"/>
        <v>0</v>
      </c>
      <c r="R11" s="40">
        <f t="shared" si="2"/>
        <v>0</v>
      </c>
      <c r="T11" s="51" t="s">
        <v>146</v>
      </c>
      <c r="U11" s="41">
        <f>Environment!W10</f>
        <v>0</v>
      </c>
      <c r="V11" s="41">
        <f>Environment!X10</f>
        <v>0</v>
      </c>
      <c r="W11" s="41">
        <f>Environment!Y10</f>
        <v>0</v>
      </c>
      <c r="X11" s="41">
        <f>Environment!Z10</f>
        <v>0</v>
      </c>
      <c r="Z11" s="11"/>
    </row>
    <row r="12" spans="1:38" ht="20" customHeight="1" thickBot="1" x14ac:dyDescent="0.25">
      <c r="A12" s="137" t="s">
        <v>124</v>
      </c>
      <c r="B12" s="10" t="s">
        <v>197</v>
      </c>
      <c r="C12" s="17"/>
      <c r="D12" s="17"/>
      <c r="E12" s="17"/>
      <c r="F12" s="17"/>
      <c r="G12" s="17"/>
      <c r="H12" s="17"/>
      <c r="I12" s="17"/>
      <c r="J12" s="17"/>
      <c r="K12" s="17"/>
      <c r="L12" s="17"/>
      <c r="M12" s="17"/>
      <c r="N12" s="17"/>
      <c r="O12" s="40">
        <f t="shared" si="3"/>
        <v>0</v>
      </c>
      <c r="P12" s="40">
        <f t="shared" si="0"/>
        <v>0</v>
      </c>
      <c r="Q12" s="40">
        <f t="shared" si="1"/>
        <v>0</v>
      </c>
      <c r="R12" s="40">
        <f t="shared" si="2"/>
        <v>0</v>
      </c>
      <c r="T12" s="51" t="s">
        <v>114</v>
      </c>
      <c r="U12" s="41">
        <f>Environment!W11</f>
        <v>0</v>
      </c>
      <c r="V12" s="41">
        <f>Environment!X11</f>
        <v>0</v>
      </c>
      <c r="W12" s="41">
        <f>Environment!Y11</f>
        <v>0</v>
      </c>
      <c r="X12" s="41">
        <f>Environment!Z11</f>
        <v>0</v>
      </c>
      <c r="Z12" s="11"/>
    </row>
    <row r="13" spans="1:38" ht="20" customHeight="1" thickBot="1" x14ac:dyDescent="0.25">
      <c r="A13" s="138"/>
      <c r="B13" s="10" t="s">
        <v>246</v>
      </c>
      <c r="C13" s="17"/>
      <c r="D13" s="17"/>
      <c r="E13" s="17"/>
      <c r="F13" s="17"/>
      <c r="G13" s="17"/>
      <c r="H13" s="17"/>
      <c r="I13" s="17"/>
      <c r="J13" s="17"/>
      <c r="K13" s="17"/>
      <c r="L13" s="17"/>
      <c r="M13" s="17"/>
      <c r="N13" s="17"/>
      <c r="O13" s="40">
        <f t="shared" si="3"/>
        <v>0</v>
      </c>
      <c r="P13" s="40">
        <f t="shared" si="0"/>
        <v>0</v>
      </c>
      <c r="Q13" s="40">
        <f t="shared" si="1"/>
        <v>0</v>
      </c>
      <c r="R13" s="40">
        <f t="shared" si="2"/>
        <v>0</v>
      </c>
      <c r="T13" s="51" t="s">
        <v>115</v>
      </c>
      <c r="U13" s="40">
        <f>Environment!W12</f>
        <v>0</v>
      </c>
      <c r="V13" s="40">
        <f>Environment!X12</f>
        <v>0</v>
      </c>
      <c r="W13" s="40">
        <f>Environment!Y12</f>
        <v>0</v>
      </c>
      <c r="X13" s="40">
        <f>Environment!Z12</f>
        <v>0</v>
      </c>
      <c r="Z13" s="11"/>
    </row>
    <row r="14" spans="1:38" ht="20" customHeight="1" thickBot="1" x14ac:dyDescent="0.25">
      <c r="A14" s="138"/>
      <c r="B14" s="66" t="s">
        <v>198</v>
      </c>
      <c r="C14" s="17"/>
      <c r="D14" s="17"/>
      <c r="E14" s="17"/>
      <c r="F14" s="17"/>
      <c r="G14" s="17"/>
      <c r="H14" s="17"/>
      <c r="I14" s="17"/>
      <c r="J14" s="17"/>
      <c r="K14" s="17"/>
      <c r="L14" s="17"/>
      <c r="M14" s="17"/>
      <c r="N14" s="17"/>
      <c r="O14" s="40">
        <f t="shared" si="3"/>
        <v>0</v>
      </c>
      <c r="P14" s="40">
        <f t="shared" si="0"/>
        <v>0</v>
      </c>
      <c r="Q14" s="40">
        <f t="shared" si="1"/>
        <v>0</v>
      </c>
      <c r="R14" s="40">
        <f t="shared" si="2"/>
        <v>0</v>
      </c>
      <c r="T14" s="51" t="s">
        <v>116</v>
      </c>
      <c r="U14" s="54">
        <f>Environment!W13</f>
        <v>0</v>
      </c>
      <c r="V14" s="54">
        <f>Environment!X13</f>
        <v>0</v>
      </c>
      <c r="W14" s="54">
        <f>Environment!Y13</f>
        <v>0</v>
      </c>
      <c r="X14" s="54">
        <f>Environment!Z13</f>
        <v>0</v>
      </c>
      <c r="Z14" s="11"/>
    </row>
    <row r="15" spans="1:38" ht="20" customHeight="1" thickBot="1" x14ac:dyDescent="0.25">
      <c r="A15" s="138"/>
      <c r="B15" s="10" t="s">
        <v>199</v>
      </c>
      <c r="C15" s="17"/>
      <c r="D15" s="17"/>
      <c r="E15" s="17"/>
      <c r="F15" s="17"/>
      <c r="G15" s="17"/>
      <c r="H15" s="17"/>
      <c r="I15" s="17"/>
      <c r="J15" s="17"/>
      <c r="K15" s="17"/>
      <c r="L15" s="17"/>
      <c r="M15" s="17"/>
      <c r="N15" s="17"/>
      <c r="O15" s="40">
        <f t="shared" si="3"/>
        <v>0</v>
      </c>
      <c r="P15" s="40">
        <f t="shared" si="0"/>
        <v>0</v>
      </c>
      <c r="Q15" s="40">
        <f t="shared" si="1"/>
        <v>0</v>
      </c>
      <c r="R15" s="40">
        <f t="shared" si="2"/>
        <v>0</v>
      </c>
      <c r="T15" s="51" t="s">
        <v>117</v>
      </c>
      <c r="U15" s="54">
        <f>Environment!W14</f>
        <v>0</v>
      </c>
      <c r="V15" s="54">
        <f>Environment!X14</f>
        <v>0</v>
      </c>
      <c r="W15" s="54">
        <f>Environment!Y14</f>
        <v>0</v>
      </c>
      <c r="X15" s="54">
        <f>Environment!Z14</f>
        <v>0</v>
      </c>
      <c r="Z15" s="11"/>
    </row>
    <row r="16" spans="1:38" ht="20" customHeight="1" thickBot="1" x14ac:dyDescent="0.25">
      <c r="A16" s="140"/>
      <c r="B16" s="10" t="s">
        <v>144</v>
      </c>
      <c r="C16" s="17"/>
      <c r="D16" s="17"/>
      <c r="E16" s="17"/>
      <c r="F16" s="17"/>
      <c r="G16" s="17"/>
      <c r="H16" s="17"/>
      <c r="I16" s="17"/>
      <c r="J16" s="17"/>
      <c r="K16" s="17"/>
      <c r="L16" s="17"/>
      <c r="M16" s="17"/>
      <c r="N16" s="17"/>
      <c r="O16" s="40">
        <f t="shared" si="3"/>
        <v>0</v>
      </c>
      <c r="P16" s="40">
        <f t="shared" si="0"/>
        <v>0</v>
      </c>
      <c r="Q16" s="40">
        <f t="shared" si="1"/>
        <v>0</v>
      </c>
      <c r="R16" s="40">
        <f t="shared" si="2"/>
        <v>0</v>
      </c>
      <c r="T16" s="51" t="s">
        <v>118</v>
      </c>
      <c r="U16" s="54">
        <f>Environment!W15</f>
        <v>0</v>
      </c>
      <c r="V16" s="54">
        <f>Environment!X15</f>
        <v>0</v>
      </c>
      <c r="W16" s="54">
        <f>Environment!Y15</f>
        <v>0</v>
      </c>
      <c r="X16" s="54">
        <f>Environment!Z15</f>
        <v>0</v>
      </c>
      <c r="Z16" s="11"/>
    </row>
    <row r="17" spans="1:38" ht="20" customHeight="1" thickBot="1" x14ac:dyDescent="0.25">
      <c r="A17" s="92"/>
      <c r="B17" s="92"/>
      <c r="C17" s="141" t="s">
        <v>18</v>
      </c>
      <c r="D17" s="141"/>
      <c r="E17" s="141"/>
      <c r="F17" s="141"/>
      <c r="G17" s="141"/>
      <c r="H17" s="141"/>
      <c r="I17" s="141"/>
      <c r="J17" s="141"/>
      <c r="K17" s="141"/>
      <c r="L17" s="141"/>
      <c r="M17" s="141"/>
      <c r="N17" s="141"/>
      <c r="O17" s="142"/>
      <c r="P17" s="91"/>
      <c r="Q17" s="91"/>
      <c r="R17" s="91"/>
      <c r="T17" s="51" t="s">
        <v>119</v>
      </c>
      <c r="U17" s="54">
        <f>Environment!W16</f>
        <v>0</v>
      </c>
      <c r="V17" s="54">
        <f>Environment!X16</f>
        <v>0</v>
      </c>
      <c r="W17" s="54">
        <f>Environment!Y16</f>
        <v>0</v>
      </c>
      <c r="X17" s="54">
        <f>Environment!Z16</f>
        <v>0</v>
      </c>
      <c r="Z17" s="11"/>
    </row>
    <row r="18" spans="1:38" ht="20" customHeight="1" thickBot="1" x14ac:dyDescent="0.25">
      <c r="A18" s="122" t="s">
        <v>211</v>
      </c>
      <c r="B18" s="43" t="s">
        <v>113</v>
      </c>
      <c r="C18" s="126"/>
      <c r="D18" s="127"/>
      <c r="E18" s="127"/>
      <c r="F18" s="127"/>
      <c r="G18" s="127"/>
      <c r="H18" s="127"/>
      <c r="I18" s="127"/>
      <c r="J18" s="127"/>
      <c r="K18" s="127"/>
      <c r="L18" s="127"/>
      <c r="M18" s="127"/>
      <c r="N18" s="128"/>
      <c r="O18" s="67"/>
      <c r="P18" s="19"/>
      <c r="Q18" s="19"/>
      <c r="R18" s="19"/>
      <c r="T18" s="51" t="s">
        <v>221</v>
      </c>
      <c r="U18" s="86">
        <f>Environment!W17</f>
        <v>0</v>
      </c>
      <c r="V18" s="86">
        <f>Environment!X17</f>
        <v>0</v>
      </c>
      <c r="W18" s="86">
        <f>Environment!Y17</f>
        <v>0</v>
      </c>
      <c r="X18" s="86">
        <f>Environment!Z17</f>
        <v>0</v>
      </c>
      <c r="Z18" s="11"/>
    </row>
    <row r="19" spans="1:38" ht="20" customHeight="1" thickBot="1" x14ac:dyDescent="0.25">
      <c r="A19" s="139"/>
      <c r="B19" s="51" t="s">
        <v>220</v>
      </c>
      <c r="C19" s="132"/>
      <c r="D19" s="133"/>
      <c r="E19" s="133"/>
      <c r="F19" s="133"/>
      <c r="G19" s="133"/>
      <c r="H19" s="133"/>
      <c r="I19" s="133"/>
      <c r="J19" s="133"/>
      <c r="K19" s="133"/>
      <c r="L19" s="133"/>
      <c r="M19" s="133"/>
      <c r="N19" s="134"/>
      <c r="O19" s="17"/>
      <c r="P19" s="19"/>
      <c r="Q19" s="19"/>
      <c r="R19" s="19"/>
      <c r="T19" s="51" t="s">
        <v>251</v>
      </c>
      <c r="U19" s="86" t="str">
        <f>Environment!W18</f>
        <v>GOOD JOB!</v>
      </c>
      <c r="V19" s="86" t="str">
        <f>Environment!X18</f>
        <v>GOOD JOB!</v>
      </c>
      <c r="W19" s="86" t="str">
        <f>Environment!Y18</f>
        <v>GOOD JOB!</v>
      </c>
      <c r="X19" s="86" t="str">
        <f>Environment!Z18</f>
        <v>GOOD JOB!</v>
      </c>
      <c r="Z19" s="11"/>
    </row>
    <row r="20" spans="1:38" ht="20" customHeight="1" thickBot="1" x14ac:dyDescent="0.25">
      <c r="A20" s="139"/>
      <c r="B20" s="51" t="s">
        <v>48</v>
      </c>
      <c r="C20" s="132"/>
      <c r="D20" s="133"/>
      <c r="E20" s="133"/>
      <c r="F20" s="133"/>
      <c r="G20" s="133"/>
      <c r="H20" s="133"/>
      <c r="I20" s="133"/>
      <c r="J20" s="133"/>
      <c r="K20" s="133"/>
      <c r="L20" s="133"/>
      <c r="M20" s="133"/>
      <c r="N20" s="134"/>
      <c r="O20" s="19"/>
      <c r="P20" s="19"/>
      <c r="Q20" s="19"/>
      <c r="R20" s="19"/>
      <c r="T20" s="51" t="s">
        <v>47</v>
      </c>
      <c r="U20" s="54">
        <f>Environment!W19</f>
        <v>0</v>
      </c>
      <c r="V20" s="54">
        <f>Environment!X19</f>
        <v>0</v>
      </c>
      <c r="W20" s="54">
        <f>Environment!Y19</f>
        <v>0</v>
      </c>
      <c r="X20" s="54">
        <f>Environment!Z19</f>
        <v>0</v>
      </c>
      <c r="Z20" s="11"/>
    </row>
    <row r="21" spans="1:38" ht="20" customHeight="1" thickBot="1" x14ac:dyDescent="0.25">
      <c r="A21" s="139"/>
      <c r="B21" s="51" t="s">
        <v>121</v>
      </c>
      <c r="C21" s="129"/>
      <c r="D21" s="130"/>
      <c r="E21" s="130"/>
      <c r="F21" s="130"/>
      <c r="G21" s="130"/>
      <c r="H21" s="130"/>
      <c r="I21" s="130"/>
      <c r="J21" s="130"/>
      <c r="K21" s="130"/>
      <c r="L21" s="130"/>
      <c r="M21" s="130"/>
      <c r="N21" s="131"/>
      <c r="O21" s="17"/>
      <c r="P21" s="19"/>
      <c r="Q21" s="19"/>
      <c r="R21" s="19"/>
      <c r="T21" s="51" t="s">
        <v>156</v>
      </c>
      <c r="U21" s="85">
        <f>IF(Environment!O13=0,0,O8/Environment!O13)</f>
        <v>0</v>
      </c>
      <c r="V21" s="85">
        <f>IF(Environment!P13=0,0,P8/Environment!P13)</f>
        <v>0</v>
      </c>
      <c r="W21" s="85">
        <f>IF(Environment!Q13=0,0,Q8/Environment!Q13)</f>
        <v>0</v>
      </c>
      <c r="X21" s="85">
        <f>IF(Environment!R13=0,0,R8/Environment!R13)</f>
        <v>0</v>
      </c>
      <c r="Z21" s="11" t="s">
        <v>156</v>
      </c>
      <c r="AA21" s="89">
        <f>IF(Environment!C13=0,0,C8/Environment!C13)</f>
        <v>0</v>
      </c>
      <c r="AB21" s="89">
        <f>IF(Environment!D13=0,0,D8/Environment!D13)</f>
        <v>0</v>
      </c>
      <c r="AC21" s="89">
        <f>IF(Environment!E13=0,0,E8/Environment!E13)</f>
        <v>0</v>
      </c>
      <c r="AD21" s="89">
        <f>IF(Environment!F13=0,0,F8/Environment!F13)</f>
        <v>0</v>
      </c>
      <c r="AE21" s="89">
        <f>IF(Environment!G13=0,0,G8/Environment!G13)</f>
        <v>0</v>
      </c>
      <c r="AF21" s="89">
        <f>IF(Environment!H13=0,0,H8/Environment!H13)</f>
        <v>0</v>
      </c>
      <c r="AG21" s="89">
        <f>IF(Environment!I13=0,0,I8/Environment!I13)</f>
        <v>0</v>
      </c>
      <c r="AH21" s="89">
        <f>IF(Environment!J13=0,0,J8/Environment!J13)</f>
        <v>0</v>
      </c>
      <c r="AI21" s="89">
        <f>IF(Environment!K13=0,0,K8/Environment!K13)</f>
        <v>0</v>
      </c>
      <c r="AJ21" s="89">
        <f>IF(Environment!L13=0,0,L8/Environment!L13)</f>
        <v>0</v>
      </c>
      <c r="AK21" s="89">
        <f>IF(Environment!M13=0,0,M8/Environment!M13)</f>
        <v>0</v>
      </c>
      <c r="AL21" s="89">
        <f>IF(Environment!N13=0,0,N8/Environment!N13)</f>
        <v>0</v>
      </c>
    </row>
    <row r="22" spans="1:38" ht="20" customHeight="1" thickBot="1" x14ac:dyDescent="0.25">
      <c r="A22" s="139"/>
      <c r="B22" s="51" t="s">
        <v>120</v>
      </c>
      <c r="C22" s="17"/>
      <c r="D22" s="17"/>
      <c r="E22" s="17"/>
      <c r="F22" s="17"/>
      <c r="G22" s="17"/>
      <c r="H22" s="17"/>
      <c r="I22" s="17"/>
      <c r="J22" s="17"/>
      <c r="K22" s="17"/>
      <c r="L22" s="17"/>
      <c r="M22" s="17"/>
      <c r="N22" s="17"/>
      <c r="O22" s="40">
        <f>IF(Safety!O$5=0,0,(C22*Safety!O$5+(D22-C22)*(Safety!O$5-1)+(E22-D22)*(Safety!O$5-2)+(F22-E22)*(Safety!O$5-3)+(G22-F22)*(Safety!O$5-4)+(H22-G22)*(Safety!O$5-5)+(I22-H22)*(Safety!O$5-6)+(J22-I22)*(Safety!O$5-7)+(K22-J22)*(Safety!O$5-8)+(L22-K22)*(Safety!O$5-9)+(M22-L22)*(Safety!O$5-10)+(N22-M22))/Safety!O$5)</f>
        <v>0</v>
      </c>
      <c r="P22" s="40">
        <f>O46</f>
        <v>0</v>
      </c>
      <c r="Q22" s="40">
        <f>O70</f>
        <v>0</v>
      </c>
      <c r="R22" s="40">
        <f>O94</f>
        <v>0</v>
      </c>
      <c r="T22" s="51" t="s">
        <v>157</v>
      </c>
      <c r="U22" s="85">
        <f>IF(Environment!O13=0,0,O9/Environment!O13)</f>
        <v>0</v>
      </c>
      <c r="V22" s="85">
        <f>IF(Environment!P13=0,0,P9/Environment!P13)</f>
        <v>0</v>
      </c>
      <c r="W22" s="85">
        <f>IF(Environment!Q13=0,0,Q9/Environment!Q13)</f>
        <v>0</v>
      </c>
      <c r="X22" s="85">
        <f>IF(Environment!R13=0,0,R9/Environment!R13)</f>
        <v>0</v>
      </c>
      <c r="Z22" s="11" t="s">
        <v>157</v>
      </c>
      <c r="AA22" s="89">
        <f>IF(Environment!C13=0,0,C9/Environment!C13)</f>
        <v>0</v>
      </c>
      <c r="AB22" s="89">
        <f>IF(Environment!D13=0,0,D9/Environment!D13)</f>
        <v>0</v>
      </c>
      <c r="AC22" s="89">
        <f>IF(Environment!E13=0,0,E9/Environment!E13)</f>
        <v>0</v>
      </c>
      <c r="AD22" s="89">
        <f>IF(Environment!F13=0,0,F9/Environment!F13)</f>
        <v>0</v>
      </c>
      <c r="AE22" s="89">
        <f>IF(Environment!G13=0,0,G9/Environment!G13)</f>
        <v>0</v>
      </c>
      <c r="AF22" s="89">
        <f>IF(Environment!H13=0,0,H9/Environment!H13)</f>
        <v>0</v>
      </c>
      <c r="AG22" s="89">
        <f>IF(Environment!I13=0,0,I9/Environment!I13)</f>
        <v>0</v>
      </c>
      <c r="AH22" s="89">
        <f>IF(Environment!J13=0,0,J9/Environment!J13)</f>
        <v>0</v>
      </c>
      <c r="AI22" s="89">
        <f>IF(Environment!K13=0,0,K9/Environment!K13)</f>
        <v>0</v>
      </c>
      <c r="AJ22" s="89">
        <f>IF(Environment!L13=0,0,L9/Environment!L13)</f>
        <v>0</v>
      </c>
      <c r="AK22" s="89">
        <f>IF(Environment!M13=0,0,M9/Environment!M13)</f>
        <v>0</v>
      </c>
      <c r="AL22" s="89">
        <f>IF(Environment!N13=0,0,N9/Environment!N13)</f>
        <v>0</v>
      </c>
    </row>
    <row r="23" spans="1:38" ht="20" customHeight="1" thickBot="1" x14ac:dyDescent="0.25">
      <c r="A23" s="123"/>
      <c r="B23" s="68" t="s">
        <v>130</v>
      </c>
      <c r="C23" s="17"/>
      <c r="D23" s="17"/>
      <c r="E23" s="17"/>
      <c r="F23" s="17"/>
      <c r="G23" s="17"/>
      <c r="H23" s="17"/>
      <c r="I23" s="17"/>
      <c r="J23" s="17"/>
      <c r="K23" s="17"/>
      <c r="L23" s="17"/>
      <c r="M23" s="17"/>
      <c r="N23" s="17"/>
      <c r="O23" s="40">
        <f>SUM(C23:N23)</f>
        <v>0</v>
      </c>
      <c r="P23" s="40">
        <f>O47</f>
        <v>0</v>
      </c>
      <c r="Q23" s="40">
        <f>O71</f>
        <v>0</v>
      </c>
      <c r="R23" s="40">
        <f>O95</f>
        <v>0</v>
      </c>
      <c r="T23" s="51" t="s">
        <v>158</v>
      </c>
      <c r="U23" s="85">
        <f>IF(Environment!O13-O22=0,0,O6/(Environment!O13-O22))</f>
        <v>0</v>
      </c>
      <c r="V23" s="85">
        <f>IF(Environment!P13-P22=0,0,P6/(Environment!P13-P22))</f>
        <v>0</v>
      </c>
      <c r="W23" s="85">
        <f>IF(Environment!Q13-Q22=0,0,Q6/(Environment!Q13-Q22))</f>
        <v>0</v>
      </c>
      <c r="X23" s="85">
        <f>IF(Environment!R13-R22=0,0,R6/(Environment!R13-R22))</f>
        <v>0</v>
      </c>
      <c r="Z23" s="11" t="s">
        <v>158</v>
      </c>
      <c r="AA23" s="89">
        <f>IF(Environment!C13-C22=0,0,C6/(Environment!C13-C22))</f>
        <v>0</v>
      </c>
      <c r="AB23" s="89">
        <f>IF(Environment!D13-D22=0,0,D6/(Environment!D13-D22))</f>
        <v>0</v>
      </c>
      <c r="AC23" s="89">
        <f>IF(Environment!E13-E22=0,0,E6/(Environment!E13-E22))</f>
        <v>0</v>
      </c>
      <c r="AD23" s="89">
        <f>IF(Environment!F13-F22=0,0,F6/(Environment!F13-F22))</f>
        <v>0</v>
      </c>
      <c r="AE23" s="89">
        <f>IF(Environment!G13-G22=0,0,G6/(Environment!G13-G22))</f>
        <v>0</v>
      </c>
      <c r="AF23" s="89">
        <f>IF(Environment!H13-H22=0,0,H6/(Environment!H13-H22))</f>
        <v>0</v>
      </c>
      <c r="AG23" s="89">
        <f>IF(Environment!I13-I22=0,0,I6/(Environment!I13-I22))</f>
        <v>0</v>
      </c>
      <c r="AH23" s="89">
        <f>IF(Environment!J13-J22=0,0,J6/(Environment!J13-J22))</f>
        <v>0</v>
      </c>
      <c r="AI23" s="89">
        <f>IF(Environment!K13-K22=0,0,K6/(Environment!K13-K22))</f>
        <v>0</v>
      </c>
      <c r="AJ23" s="89">
        <f>IF(Environment!L13-L22=0,0,L6/(Environment!L13-L22))</f>
        <v>0</v>
      </c>
      <c r="AK23" s="89">
        <f>IF(Environment!M13-M22=0,0,M6/(Environment!M13-M22))</f>
        <v>0</v>
      </c>
      <c r="AL23" s="89">
        <f>IF(Environment!N13-N22=0,0,N6/(Environment!N13-N22))</f>
        <v>0</v>
      </c>
    </row>
    <row r="24" spans="1:38" ht="20" customHeight="1" thickBot="1" x14ac:dyDescent="0.25">
      <c r="T24" s="51" t="s">
        <v>159</v>
      </c>
      <c r="U24" s="40">
        <f>Safety!O11</f>
        <v>0</v>
      </c>
      <c r="V24" s="40">
        <f>Safety!P11</f>
        <v>0</v>
      </c>
      <c r="W24" s="40">
        <f>Safety!Q11</f>
        <v>0</v>
      </c>
      <c r="X24" s="40">
        <f>Safety!R11</f>
        <v>0</v>
      </c>
      <c r="Z24" s="11" t="s">
        <v>165</v>
      </c>
      <c r="AA24" s="89">
        <f t="shared" ref="AA24:AL24" si="4">IF(SUM(C5:C16)=0,0,SUM(C5:C16)/C23)</f>
        <v>0</v>
      </c>
      <c r="AB24" s="89">
        <f t="shared" si="4"/>
        <v>0</v>
      </c>
      <c r="AC24" s="89">
        <f t="shared" si="4"/>
        <v>0</v>
      </c>
      <c r="AD24" s="89">
        <f t="shared" si="4"/>
        <v>0</v>
      </c>
      <c r="AE24" s="89">
        <f t="shared" si="4"/>
        <v>0</v>
      </c>
      <c r="AF24" s="89">
        <f t="shared" si="4"/>
        <v>0</v>
      </c>
      <c r="AG24" s="89">
        <f t="shared" si="4"/>
        <v>0</v>
      </c>
      <c r="AH24" s="89">
        <f t="shared" si="4"/>
        <v>0</v>
      </c>
      <c r="AI24" s="89">
        <f t="shared" si="4"/>
        <v>0</v>
      </c>
      <c r="AJ24" s="89">
        <f t="shared" si="4"/>
        <v>0</v>
      </c>
      <c r="AK24" s="89">
        <f t="shared" si="4"/>
        <v>0</v>
      </c>
      <c r="AL24" s="89">
        <f t="shared" si="4"/>
        <v>0</v>
      </c>
    </row>
    <row r="25" spans="1:38" ht="20" customHeight="1" thickBot="1" x14ac:dyDescent="0.25">
      <c r="T25" s="51" t="s">
        <v>160</v>
      </c>
      <c r="U25" s="40">
        <f>Safety!O12</f>
        <v>0</v>
      </c>
      <c r="V25" s="40">
        <f>Safety!P12</f>
        <v>0</v>
      </c>
      <c r="W25" s="40">
        <f>Safety!Q12</f>
        <v>0</v>
      </c>
      <c r="X25" s="40">
        <f>Safety!R12</f>
        <v>0</v>
      </c>
    </row>
    <row r="26" spans="1:38" ht="20" customHeight="1" thickBot="1" x14ac:dyDescent="0.3">
      <c r="A26" s="43"/>
      <c r="B26" s="44"/>
      <c r="C26" s="116">
        <v>2014</v>
      </c>
      <c r="D26" s="116"/>
      <c r="E26" s="116"/>
      <c r="F26" s="116"/>
      <c r="G26" s="116"/>
      <c r="H26" s="116"/>
      <c r="I26" s="116"/>
      <c r="J26" s="116"/>
      <c r="K26" s="116"/>
      <c r="L26" s="116"/>
      <c r="M26" s="116"/>
      <c r="N26" s="116"/>
      <c r="O26" s="117"/>
      <c r="P26" s="55"/>
      <c r="Q26" s="55"/>
      <c r="R26" s="55"/>
      <c r="T26" s="51" t="s">
        <v>161</v>
      </c>
      <c r="U26" s="40">
        <f>Safety!O13</f>
        <v>0</v>
      </c>
      <c r="V26" s="40">
        <f>Safety!P13</f>
        <v>0</v>
      </c>
      <c r="W26" s="40">
        <f>Safety!Q13</f>
        <v>0</v>
      </c>
      <c r="X26" s="40">
        <f>Safety!R13</f>
        <v>0</v>
      </c>
      <c r="Z26" s="11"/>
    </row>
    <row r="27" spans="1:38" ht="20" customHeight="1" thickBot="1" x14ac:dyDescent="0.25">
      <c r="A27" s="56">
        <v>2014</v>
      </c>
      <c r="B27" s="92" t="s">
        <v>45</v>
      </c>
      <c r="C27" s="135" t="s">
        <v>17</v>
      </c>
      <c r="D27" s="135"/>
      <c r="E27" s="135"/>
      <c r="F27" s="135"/>
      <c r="G27" s="135"/>
      <c r="H27" s="135"/>
      <c r="I27" s="135"/>
      <c r="J27" s="135"/>
      <c r="K27" s="135"/>
      <c r="L27" s="135"/>
      <c r="M27" s="135"/>
      <c r="N27" s="135"/>
      <c r="O27" s="136"/>
      <c r="P27" s="91"/>
      <c r="Q27" s="91"/>
      <c r="R27" s="91"/>
      <c r="T27" s="51" t="s">
        <v>162</v>
      </c>
      <c r="U27" s="40">
        <f t="shared" ref="U27:X29" si="5">O19</f>
        <v>0</v>
      </c>
      <c r="V27" s="40">
        <f t="shared" si="5"/>
        <v>0</v>
      </c>
      <c r="W27" s="40">
        <f t="shared" si="5"/>
        <v>0</v>
      </c>
      <c r="X27" s="40">
        <f t="shared" si="5"/>
        <v>0</v>
      </c>
      <c r="Z27" s="5"/>
      <c r="AF27" s="7">
        <v>2014</v>
      </c>
    </row>
    <row r="28" spans="1:38" ht="20" customHeight="1" thickBot="1" x14ac:dyDescent="0.25">
      <c r="A28" s="57"/>
      <c r="B28" s="58"/>
      <c r="C28" s="13" t="s">
        <v>173</v>
      </c>
      <c r="D28" s="13" t="s">
        <v>174</v>
      </c>
      <c r="E28" s="13" t="s">
        <v>175</v>
      </c>
      <c r="F28" s="13" t="s">
        <v>176</v>
      </c>
      <c r="G28" s="13" t="s">
        <v>177</v>
      </c>
      <c r="H28" s="13" t="s">
        <v>178</v>
      </c>
      <c r="I28" s="13" t="s">
        <v>179</v>
      </c>
      <c r="J28" s="13" t="s">
        <v>180</v>
      </c>
      <c r="K28" s="13" t="s">
        <v>181</v>
      </c>
      <c r="L28" s="13" t="s">
        <v>182</v>
      </c>
      <c r="M28" s="13" t="s">
        <v>183</v>
      </c>
      <c r="N28" s="13" t="s">
        <v>184</v>
      </c>
      <c r="O28" s="59">
        <v>2014</v>
      </c>
      <c r="P28" s="60"/>
      <c r="Q28" s="60"/>
      <c r="R28" s="60"/>
      <c r="T28" s="51" t="s">
        <v>163</v>
      </c>
      <c r="U28" s="40">
        <f t="shared" si="5"/>
        <v>0</v>
      </c>
      <c r="V28" s="40">
        <f t="shared" si="5"/>
        <v>0</v>
      </c>
      <c r="W28" s="40">
        <f t="shared" si="5"/>
        <v>0</v>
      </c>
      <c r="X28" s="40">
        <f t="shared" si="5"/>
        <v>0</v>
      </c>
      <c r="Z28" s="64"/>
      <c r="AA28" s="13" t="s">
        <v>173</v>
      </c>
      <c r="AB28" s="13" t="s">
        <v>174</v>
      </c>
      <c r="AC28" s="13" t="s">
        <v>175</v>
      </c>
      <c r="AD28" s="13" t="s">
        <v>176</v>
      </c>
      <c r="AE28" s="13" t="s">
        <v>177</v>
      </c>
      <c r="AF28" s="13" t="s">
        <v>178</v>
      </c>
      <c r="AG28" s="13" t="s">
        <v>179</v>
      </c>
      <c r="AH28" s="13" t="s">
        <v>180</v>
      </c>
      <c r="AI28" s="13" t="s">
        <v>181</v>
      </c>
      <c r="AJ28" s="13" t="s">
        <v>182</v>
      </c>
      <c r="AK28" s="13" t="s">
        <v>183</v>
      </c>
      <c r="AL28" s="13" t="s">
        <v>184</v>
      </c>
    </row>
    <row r="29" spans="1:38" ht="20" customHeight="1" thickBot="1" x14ac:dyDescent="0.25">
      <c r="A29" s="137" t="s">
        <v>123</v>
      </c>
      <c r="B29" s="9" t="s">
        <v>190</v>
      </c>
      <c r="C29" s="17"/>
      <c r="D29" s="17"/>
      <c r="E29" s="17"/>
      <c r="F29" s="17"/>
      <c r="G29" s="17"/>
      <c r="H29" s="17"/>
      <c r="I29" s="17"/>
      <c r="J29" s="17"/>
      <c r="K29" s="17"/>
      <c r="L29" s="17"/>
      <c r="M29" s="17"/>
      <c r="N29" s="17"/>
      <c r="O29" s="40">
        <f>SUM(C29:N29)</f>
        <v>0</v>
      </c>
      <c r="P29" s="69"/>
      <c r="Q29" s="69"/>
      <c r="R29" s="69"/>
      <c r="T29" s="51" t="s">
        <v>164</v>
      </c>
      <c r="U29" s="40">
        <f t="shared" si="5"/>
        <v>0</v>
      </c>
      <c r="V29" s="40">
        <f t="shared" si="5"/>
        <v>0</v>
      </c>
      <c r="W29" s="40">
        <f t="shared" si="5"/>
        <v>0</v>
      </c>
      <c r="X29" s="40">
        <f t="shared" si="5"/>
        <v>0</v>
      </c>
      <c r="Z29" s="65" t="s">
        <v>131</v>
      </c>
      <c r="AA29" s="89">
        <f>IF(Environment!C30=0,0,SUM(C29:C40)/Environment!C30)</f>
        <v>0</v>
      </c>
      <c r="AB29" s="89">
        <f>IF(Environment!D30=0,0,SUM(D29:D40)/Environment!D30)</f>
        <v>0</v>
      </c>
      <c r="AC29" s="89">
        <f>IF(Environment!E30=0,0,SUM(E29:E40)/Environment!E30)</f>
        <v>0</v>
      </c>
      <c r="AD29" s="89">
        <f>IF(Environment!F30=0,0,SUM(F29:F40)/Environment!F30)</f>
        <v>0</v>
      </c>
      <c r="AE29" s="89">
        <f>IF(Environment!G30=0,0,SUM(G29:G40)/Environment!G30)</f>
        <v>0</v>
      </c>
      <c r="AF29" s="89">
        <f>IF(Environment!H30=0,0,SUM(H29:H40)/Environment!H30)</f>
        <v>0</v>
      </c>
      <c r="AG29" s="89">
        <f>IF(Environment!I30=0,0,SUM(I29:I40)/Environment!I30)</f>
        <v>0</v>
      </c>
      <c r="AH29" s="89">
        <f>IF(Environment!J30=0,0,SUM(J29:J40)/Environment!J30)</f>
        <v>0</v>
      </c>
      <c r="AI29" s="89">
        <f>IF(Environment!K30=0,0,SUM(K29:K40)/Environment!K30)</f>
        <v>0</v>
      </c>
      <c r="AJ29" s="89">
        <f>IF(Environment!L30=0,0,SUM(L29:L40)/Environment!L30)</f>
        <v>0</v>
      </c>
      <c r="AK29" s="89">
        <f>IF(Environment!M30=0,0,SUM(M29:M40)/Environment!M30)</f>
        <v>0</v>
      </c>
      <c r="AL29" s="89">
        <f>IF(Environment!N30=0,0,SUM(N29:N40)/Environment!N30)</f>
        <v>0</v>
      </c>
    </row>
    <row r="30" spans="1:38" ht="20" customHeight="1" thickBot="1" x14ac:dyDescent="0.25">
      <c r="A30" s="138"/>
      <c r="B30" s="10" t="s">
        <v>191</v>
      </c>
      <c r="C30" s="17"/>
      <c r="D30" s="17"/>
      <c r="E30" s="17"/>
      <c r="F30" s="17"/>
      <c r="G30" s="17"/>
      <c r="H30" s="17"/>
      <c r="I30" s="17"/>
      <c r="J30" s="17"/>
      <c r="K30" s="17"/>
      <c r="L30" s="17"/>
      <c r="M30" s="17"/>
      <c r="N30" s="17"/>
      <c r="O30" s="40">
        <f t="shared" ref="O30:O40" si="6">SUM(C30:N30)</f>
        <v>0</v>
      </c>
      <c r="P30" s="69"/>
      <c r="Q30" s="69"/>
      <c r="R30" s="69"/>
      <c r="T30" s="68" t="s">
        <v>165</v>
      </c>
      <c r="U30" s="54">
        <f>IF(SUM(O5:O16)=0,0,SUM(O5:O16)/O23)</f>
        <v>0</v>
      </c>
      <c r="V30" s="54">
        <f>IF(SUM(P5:P16)=0,0,SUM(P5:P16)/P23)</f>
        <v>0</v>
      </c>
      <c r="W30" s="54">
        <f>IF(SUM(Q5:Q16)=0,0,SUM(Q5:Q16)/Q23)</f>
        <v>0</v>
      </c>
      <c r="X30" s="54">
        <f>IF(SUM(R5:R16)=0,0,SUM(R5:R16)/R23)</f>
        <v>0</v>
      </c>
    </row>
    <row r="31" spans="1:38" ht="20" customHeight="1" thickBot="1" x14ac:dyDescent="0.25">
      <c r="A31" s="138"/>
      <c r="B31" s="10" t="s">
        <v>192</v>
      </c>
      <c r="C31" s="17"/>
      <c r="D31" s="17"/>
      <c r="E31" s="17"/>
      <c r="F31" s="17"/>
      <c r="G31" s="17"/>
      <c r="H31" s="17"/>
      <c r="I31" s="17"/>
      <c r="J31" s="17"/>
      <c r="K31" s="17"/>
      <c r="L31" s="17"/>
      <c r="M31" s="17"/>
      <c r="N31" s="17"/>
      <c r="O31" s="40">
        <f t="shared" si="6"/>
        <v>0</v>
      </c>
      <c r="P31" s="69"/>
      <c r="Q31" s="69"/>
      <c r="R31" s="69"/>
      <c r="Z31" s="11"/>
    </row>
    <row r="32" spans="1:38" ht="20" customHeight="1" thickBot="1" x14ac:dyDescent="0.25">
      <c r="A32" s="137" t="s">
        <v>122</v>
      </c>
      <c r="B32" s="10" t="s">
        <v>193</v>
      </c>
      <c r="C32" s="17"/>
      <c r="D32" s="17"/>
      <c r="E32" s="17"/>
      <c r="F32" s="17"/>
      <c r="G32" s="17"/>
      <c r="H32" s="17"/>
      <c r="I32" s="17"/>
      <c r="J32" s="17"/>
      <c r="K32" s="17"/>
      <c r="L32" s="17"/>
      <c r="M32" s="17"/>
      <c r="N32" s="17"/>
      <c r="O32" s="40">
        <f t="shared" si="6"/>
        <v>0</v>
      </c>
      <c r="P32" s="69"/>
      <c r="Q32" s="69"/>
      <c r="R32" s="69"/>
      <c r="Z32" s="11" t="s">
        <v>242</v>
      </c>
      <c r="AA32" s="89">
        <f>IF(Environment!C25=0,0,C34/Environment!C25)</f>
        <v>0</v>
      </c>
      <c r="AB32" s="89">
        <f>IF(Environment!D25=0,0,D34/Environment!D25)</f>
        <v>0</v>
      </c>
      <c r="AC32" s="89">
        <f>IF(Environment!E25=0,0,E34/Environment!E25)</f>
        <v>0</v>
      </c>
      <c r="AD32" s="89">
        <f>IF(Environment!F25=0,0,F34/Environment!F25)</f>
        <v>0</v>
      </c>
      <c r="AE32" s="89">
        <f>IF(Environment!G25=0,0,G34/Environment!G25)</f>
        <v>0</v>
      </c>
      <c r="AF32" s="89">
        <f>IF(Environment!H25=0,0,H34/Environment!H25)</f>
        <v>0</v>
      </c>
      <c r="AG32" s="89">
        <f>IF(Environment!I25=0,0,I34/Environment!I25)</f>
        <v>0</v>
      </c>
      <c r="AH32" s="89">
        <f>IF(Environment!J25=0,0,J34/Environment!J25)</f>
        <v>0</v>
      </c>
      <c r="AI32" s="89">
        <f>IF(Environment!K25=0,0,K34/Environment!K25)</f>
        <v>0</v>
      </c>
      <c r="AJ32" s="89">
        <f>IF(Environment!L25=0,0,L34/Environment!L25)</f>
        <v>0</v>
      </c>
      <c r="AK32" s="89">
        <f>IF(Environment!M25=0,0,M34/Environment!M25)</f>
        <v>0</v>
      </c>
      <c r="AL32" s="89">
        <f>IF(Environment!N25=0,0,N34/Environment!N25)</f>
        <v>0</v>
      </c>
    </row>
    <row r="33" spans="1:38" ht="20" customHeight="1" thickBot="1" x14ac:dyDescent="0.25">
      <c r="A33" s="138"/>
      <c r="B33" s="10" t="s">
        <v>194</v>
      </c>
      <c r="C33" s="17"/>
      <c r="D33" s="17"/>
      <c r="E33" s="17"/>
      <c r="F33" s="17"/>
      <c r="G33" s="17"/>
      <c r="H33" s="17"/>
      <c r="I33" s="17"/>
      <c r="J33" s="17"/>
      <c r="K33" s="17"/>
      <c r="L33" s="17"/>
      <c r="M33" s="17"/>
      <c r="N33" s="17"/>
      <c r="O33" s="40">
        <f t="shared" si="6"/>
        <v>0</v>
      </c>
      <c r="P33" s="69"/>
      <c r="Q33" s="69"/>
      <c r="R33" s="69"/>
      <c r="Z33" s="11" t="s">
        <v>243</v>
      </c>
      <c r="AA33" s="89">
        <f>IF(Environment!C26=0,0,C35/Environment!C26)</f>
        <v>0</v>
      </c>
      <c r="AB33" s="89">
        <f>IF(Environment!D26=0,0,D35/Environment!D26)</f>
        <v>0</v>
      </c>
      <c r="AC33" s="89">
        <f>IF(Environment!E26=0,0,E35/Environment!E26)</f>
        <v>0</v>
      </c>
      <c r="AD33" s="89">
        <f>IF(Environment!F26=0,0,F35/Environment!F26)</f>
        <v>0</v>
      </c>
      <c r="AE33" s="89">
        <f>IF(Environment!G26=0,0,G35/Environment!G26)</f>
        <v>0</v>
      </c>
      <c r="AF33" s="89">
        <f>IF(Environment!H26=0,0,H35/Environment!H26)</f>
        <v>0</v>
      </c>
      <c r="AG33" s="89">
        <f>IF(Environment!I26=0,0,I35/Environment!I26)</f>
        <v>0</v>
      </c>
      <c r="AH33" s="89">
        <f>IF(Environment!J26=0,0,J35/Environment!J26)</f>
        <v>0</v>
      </c>
      <c r="AI33" s="89">
        <f>IF(Environment!K26=0,0,K35/Environment!K26)</f>
        <v>0</v>
      </c>
      <c r="AJ33" s="89">
        <f>IF(Environment!L26=0,0,L35/Environment!L26)</f>
        <v>0</v>
      </c>
      <c r="AK33" s="89">
        <f>IF(Environment!M26=0,0,M35/Environment!M26)</f>
        <v>0</v>
      </c>
      <c r="AL33" s="89">
        <f>IF(Environment!N26=0,0,N35/Environment!N26)</f>
        <v>0</v>
      </c>
    </row>
    <row r="34" spans="1:38" ht="20" customHeight="1" thickBot="1" x14ac:dyDescent="0.25">
      <c r="A34" s="138"/>
      <c r="B34" s="10" t="s">
        <v>195</v>
      </c>
      <c r="C34" s="17"/>
      <c r="D34" s="17"/>
      <c r="E34" s="17"/>
      <c r="F34" s="17"/>
      <c r="G34" s="17"/>
      <c r="H34" s="17"/>
      <c r="I34" s="17"/>
      <c r="J34" s="17"/>
      <c r="K34" s="17"/>
      <c r="L34" s="17"/>
      <c r="M34" s="17"/>
      <c r="N34" s="17"/>
      <c r="O34" s="40">
        <f t="shared" si="6"/>
        <v>0</v>
      </c>
      <c r="P34" s="69"/>
      <c r="Q34" s="69"/>
      <c r="R34" s="69"/>
      <c r="Z34" s="11"/>
    </row>
    <row r="35" spans="1:38" ht="20" customHeight="1" thickBot="1" x14ac:dyDescent="0.25">
      <c r="A35" s="140"/>
      <c r="B35" s="10" t="s">
        <v>196</v>
      </c>
      <c r="C35" s="17"/>
      <c r="D35" s="17"/>
      <c r="E35" s="17"/>
      <c r="F35" s="17"/>
      <c r="G35" s="17"/>
      <c r="H35" s="17"/>
      <c r="I35" s="17"/>
      <c r="J35" s="17"/>
      <c r="K35" s="17"/>
      <c r="L35" s="17"/>
      <c r="M35" s="17"/>
      <c r="N35" s="17"/>
      <c r="O35" s="40">
        <f t="shared" si="6"/>
        <v>0</v>
      </c>
      <c r="P35" s="69"/>
      <c r="Q35" s="69"/>
      <c r="R35" s="69"/>
      <c r="Z35" s="11"/>
    </row>
    <row r="36" spans="1:38" ht="20" customHeight="1" thickBot="1" x14ac:dyDescent="0.25">
      <c r="A36" s="137" t="s">
        <v>124</v>
      </c>
      <c r="B36" s="10" t="s">
        <v>197</v>
      </c>
      <c r="C36" s="17"/>
      <c r="D36" s="17"/>
      <c r="E36" s="17"/>
      <c r="F36" s="17"/>
      <c r="G36" s="17"/>
      <c r="H36" s="17"/>
      <c r="I36" s="17"/>
      <c r="J36" s="17"/>
      <c r="K36" s="17"/>
      <c r="L36" s="17"/>
      <c r="M36" s="17"/>
      <c r="N36" s="17"/>
      <c r="O36" s="40">
        <f t="shared" si="6"/>
        <v>0</v>
      </c>
      <c r="P36" s="69"/>
      <c r="Q36" s="69"/>
      <c r="R36" s="69"/>
      <c r="Z36" s="11"/>
    </row>
    <row r="37" spans="1:38" ht="20" customHeight="1" thickBot="1" x14ac:dyDescent="0.25">
      <c r="A37" s="138"/>
      <c r="B37" s="10" t="s">
        <v>246</v>
      </c>
      <c r="C37" s="17"/>
      <c r="D37" s="17"/>
      <c r="E37" s="17"/>
      <c r="F37" s="17"/>
      <c r="G37" s="17"/>
      <c r="H37" s="17"/>
      <c r="I37" s="17"/>
      <c r="J37" s="17"/>
      <c r="K37" s="17"/>
      <c r="L37" s="17"/>
      <c r="M37" s="17"/>
      <c r="N37" s="17"/>
      <c r="O37" s="40">
        <f t="shared" si="6"/>
        <v>0</v>
      </c>
      <c r="P37" s="69"/>
      <c r="Q37" s="69"/>
      <c r="R37" s="69"/>
      <c r="Z37" s="11"/>
    </row>
    <row r="38" spans="1:38" ht="20" customHeight="1" thickBot="1" x14ac:dyDescent="0.25">
      <c r="A38" s="138"/>
      <c r="B38" s="66" t="s">
        <v>198</v>
      </c>
      <c r="C38" s="17"/>
      <c r="D38" s="17"/>
      <c r="E38" s="17"/>
      <c r="F38" s="17"/>
      <c r="G38" s="17"/>
      <c r="H38" s="17"/>
      <c r="I38" s="17"/>
      <c r="J38" s="17"/>
      <c r="K38" s="17"/>
      <c r="L38" s="17"/>
      <c r="M38" s="17"/>
      <c r="N38" s="17"/>
      <c r="O38" s="40">
        <f t="shared" si="6"/>
        <v>0</v>
      </c>
      <c r="P38" s="69"/>
      <c r="Q38" s="69"/>
      <c r="R38" s="69"/>
      <c r="Z38" s="11"/>
    </row>
    <row r="39" spans="1:38" ht="20" customHeight="1" thickBot="1" x14ac:dyDescent="0.25">
      <c r="A39" s="138"/>
      <c r="B39" s="10" t="s">
        <v>199</v>
      </c>
      <c r="C39" s="17"/>
      <c r="D39" s="17"/>
      <c r="E39" s="17"/>
      <c r="F39" s="17"/>
      <c r="G39" s="17"/>
      <c r="H39" s="17"/>
      <c r="I39" s="17"/>
      <c r="J39" s="17"/>
      <c r="K39" s="17"/>
      <c r="L39" s="17"/>
      <c r="M39" s="17"/>
      <c r="N39" s="17"/>
      <c r="O39" s="40">
        <f t="shared" si="6"/>
        <v>0</v>
      </c>
      <c r="P39" s="69"/>
      <c r="Q39" s="69"/>
      <c r="R39" s="69"/>
      <c r="Z39" s="11"/>
    </row>
    <row r="40" spans="1:38" ht="20" customHeight="1" thickBot="1" x14ac:dyDescent="0.25">
      <c r="A40" s="140"/>
      <c r="B40" s="10" t="s">
        <v>144</v>
      </c>
      <c r="C40" s="17"/>
      <c r="D40" s="17"/>
      <c r="E40" s="17"/>
      <c r="F40" s="17"/>
      <c r="G40" s="17"/>
      <c r="H40" s="17"/>
      <c r="I40" s="17"/>
      <c r="J40" s="17"/>
      <c r="K40" s="17"/>
      <c r="L40" s="17"/>
      <c r="M40" s="17"/>
      <c r="N40" s="17"/>
      <c r="O40" s="40">
        <f t="shared" si="6"/>
        <v>0</v>
      </c>
      <c r="P40" s="69"/>
      <c r="Q40" s="69"/>
      <c r="R40" s="69"/>
      <c r="Z40" s="11"/>
    </row>
    <row r="41" spans="1:38" ht="20" customHeight="1" thickBot="1" x14ac:dyDescent="0.25">
      <c r="A41" s="92"/>
      <c r="B41" s="92"/>
      <c r="C41" s="141" t="s">
        <v>18</v>
      </c>
      <c r="D41" s="141"/>
      <c r="E41" s="141"/>
      <c r="F41" s="141"/>
      <c r="G41" s="141"/>
      <c r="H41" s="141"/>
      <c r="I41" s="141"/>
      <c r="J41" s="141"/>
      <c r="K41" s="141"/>
      <c r="L41" s="141"/>
      <c r="M41" s="141"/>
      <c r="N41" s="141"/>
      <c r="O41" s="142"/>
      <c r="P41" s="91"/>
      <c r="Q41" s="91"/>
      <c r="R41" s="91"/>
      <c r="Z41" s="11"/>
    </row>
    <row r="42" spans="1:38" ht="20" customHeight="1" thickBot="1" x14ac:dyDescent="0.25">
      <c r="A42" s="122" t="s">
        <v>211</v>
      </c>
      <c r="B42" s="43" t="s">
        <v>113</v>
      </c>
      <c r="C42" s="126"/>
      <c r="D42" s="127"/>
      <c r="E42" s="127"/>
      <c r="F42" s="127"/>
      <c r="G42" s="127"/>
      <c r="H42" s="127"/>
      <c r="I42" s="127"/>
      <c r="J42" s="127"/>
      <c r="K42" s="127"/>
      <c r="L42" s="127"/>
      <c r="M42" s="127"/>
      <c r="N42" s="128"/>
      <c r="O42" s="67"/>
      <c r="P42" s="70"/>
      <c r="Q42" s="70"/>
      <c r="R42" s="70"/>
      <c r="Z42" s="11"/>
    </row>
    <row r="43" spans="1:38" ht="20" customHeight="1" thickBot="1" x14ac:dyDescent="0.25">
      <c r="A43" s="139"/>
      <c r="B43" s="51" t="s">
        <v>220</v>
      </c>
      <c r="C43" s="132"/>
      <c r="D43" s="133"/>
      <c r="E43" s="133"/>
      <c r="F43" s="133"/>
      <c r="G43" s="133"/>
      <c r="H43" s="133"/>
      <c r="I43" s="133"/>
      <c r="J43" s="133"/>
      <c r="K43" s="133"/>
      <c r="L43" s="133"/>
      <c r="M43" s="133"/>
      <c r="N43" s="134"/>
      <c r="O43" s="17"/>
      <c r="P43" s="71"/>
      <c r="Q43" s="71"/>
      <c r="R43" s="71"/>
      <c r="Z43" s="11"/>
    </row>
    <row r="44" spans="1:38" ht="20" customHeight="1" thickBot="1" x14ac:dyDescent="0.25">
      <c r="A44" s="139"/>
      <c r="B44" s="51" t="s">
        <v>48</v>
      </c>
      <c r="C44" s="132"/>
      <c r="D44" s="133"/>
      <c r="E44" s="133"/>
      <c r="F44" s="133"/>
      <c r="G44" s="133"/>
      <c r="H44" s="133"/>
      <c r="I44" s="133"/>
      <c r="J44" s="133"/>
      <c r="K44" s="133"/>
      <c r="L44" s="133"/>
      <c r="M44" s="133"/>
      <c r="N44" s="134"/>
      <c r="O44" s="19"/>
      <c r="P44" s="71"/>
      <c r="Q44" s="71"/>
      <c r="R44" s="71"/>
      <c r="Z44" s="11"/>
    </row>
    <row r="45" spans="1:38" ht="20" customHeight="1" thickBot="1" x14ac:dyDescent="0.25">
      <c r="A45" s="139"/>
      <c r="B45" s="51" t="s">
        <v>121</v>
      </c>
      <c r="C45" s="129"/>
      <c r="D45" s="130"/>
      <c r="E45" s="130"/>
      <c r="F45" s="130"/>
      <c r="G45" s="130"/>
      <c r="H45" s="130"/>
      <c r="I45" s="130"/>
      <c r="J45" s="130"/>
      <c r="K45" s="130"/>
      <c r="L45" s="130"/>
      <c r="M45" s="130"/>
      <c r="N45" s="131"/>
      <c r="O45" s="17"/>
      <c r="P45" s="71"/>
      <c r="Q45" s="71"/>
      <c r="R45" s="71"/>
      <c r="Z45" s="11" t="s">
        <v>156</v>
      </c>
      <c r="AA45" s="89">
        <f>IF(Environment!C30=0,0,C32/Environment!C30)</f>
        <v>0</v>
      </c>
      <c r="AB45" s="89">
        <f>IF(Environment!D30=0,0,D32/Environment!D30)</f>
        <v>0</v>
      </c>
      <c r="AC45" s="89">
        <f>IF(Environment!E30=0,0,E32/Environment!E30)</f>
        <v>0</v>
      </c>
      <c r="AD45" s="89">
        <f>IF(Environment!F30=0,0,F32/Environment!F30)</f>
        <v>0</v>
      </c>
      <c r="AE45" s="89">
        <f>IF(Environment!G30=0,0,G32/Environment!G30)</f>
        <v>0</v>
      </c>
      <c r="AF45" s="89">
        <f>IF(Environment!H30=0,0,H32/Environment!H30)</f>
        <v>0</v>
      </c>
      <c r="AG45" s="89">
        <f>IF(Environment!I30=0,0,I32/Environment!I30)</f>
        <v>0</v>
      </c>
      <c r="AH45" s="89">
        <f>IF(Environment!J30=0,0,J32/Environment!J30)</f>
        <v>0</v>
      </c>
      <c r="AI45" s="89">
        <f>IF(Environment!K30=0,0,K32/Environment!K30)</f>
        <v>0</v>
      </c>
      <c r="AJ45" s="89">
        <f>IF(Environment!L30=0,0,L32/Environment!L30)</f>
        <v>0</v>
      </c>
      <c r="AK45" s="89">
        <f>IF(Environment!M30=0,0,M32/Environment!M30)</f>
        <v>0</v>
      </c>
      <c r="AL45" s="89">
        <f>IF(Environment!N30=0,0,N32/Environment!N30)</f>
        <v>0</v>
      </c>
    </row>
    <row r="46" spans="1:38" ht="20" customHeight="1" thickBot="1" x14ac:dyDescent="0.25">
      <c r="A46" s="139"/>
      <c r="B46" s="51" t="s">
        <v>120</v>
      </c>
      <c r="C46" s="17"/>
      <c r="D46" s="17"/>
      <c r="E46" s="17"/>
      <c r="F46" s="17"/>
      <c r="G46" s="17"/>
      <c r="H46" s="17"/>
      <c r="I46" s="17"/>
      <c r="J46" s="17"/>
      <c r="K46" s="17"/>
      <c r="L46" s="17"/>
      <c r="M46" s="17"/>
      <c r="N46" s="17"/>
      <c r="O46" s="40">
        <f>IF(Safety!O35=0,0,(C46*12+(D46-C46)*11+(E46-D46)*10+(F46-E46)*9+(G46-F46)*8+(H46-G46)*7+(I46-H46)*6+(J46-I46)*5+(K46-J46)*4+(L46-K46)*3+(M46-L46)*2+(N46-M46))/Safety!O35)</f>
        <v>0</v>
      </c>
      <c r="P46" s="69"/>
      <c r="Q46" s="69"/>
      <c r="R46" s="69"/>
      <c r="Z46" s="11" t="s">
        <v>157</v>
      </c>
      <c r="AA46" s="89">
        <f>IF(Environment!C30=0,0,C33/Environment!C30)</f>
        <v>0</v>
      </c>
      <c r="AB46" s="89">
        <f>IF(Environment!D30=0,0,D33/Environment!D30)</f>
        <v>0</v>
      </c>
      <c r="AC46" s="89">
        <f>IF(Environment!E30=0,0,E33/Environment!E30)</f>
        <v>0</v>
      </c>
      <c r="AD46" s="89">
        <f>IF(Environment!F30=0,0,F33/Environment!F30)</f>
        <v>0</v>
      </c>
      <c r="AE46" s="89">
        <f>IF(Environment!G30=0,0,G33/Environment!G30)</f>
        <v>0</v>
      </c>
      <c r="AF46" s="89">
        <f>IF(Environment!H30=0,0,H33/Environment!H30)</f>
        <v>0</v>
      </c>
      <c r="AG46" s="89">
        <f>IF(Environment!I30=0,0,I33/Environment!I30)</f>
        <v>0</v>
      </c>
      <c r="AH46" s="89">
        <f>IF(Environment!J30=0,0,J33/Environment!J30)</f>
        <v>0</v>
      </c>
      <c r="AI46" s="89">
        <f>IF(Environment!K30=0,0,K33/Environment!K30)</f>
        <v>0</v>
      </c>
      <c r="AJ46" s="89">
        <f>IF(Environment!L30=0,0,L33/Environment!L30)</f>
        <v>0</v>
      </c>
      <c r="AK46" s="89">
        <f>IF(Environment!M30=0,0,M33/Environment!M30)</f>
        <v>0</v>
      </c>
      <c r="AL46" s="89">
        <f>IF(Environment!N30=0,0,N33/Environment!N30)</f>
        <v>0</v>
      </c>
    </row>
    <row r="47" spans="1:38" ht="20" customHeight="1" thickBot="1" x14ac:dyDescent="0.25">
      <c r="A47" s="123"/>
      <c r="B47" s="68" t="s">
        <v>130</v>
      </c>
      <c r="C47" s="17"/>
      <c r="D47" s="17"/>
      <c r="E47" s="17"/>
      <c r="F47" s="17"/>
      <c r="G47" s="17"/>
      <c r="H47" s="17"/>
      <c r="I47" s="17"/>
      <c r="J47" s="17"/>
      <c r="K47" s="17"/>
      <c r="L47" s="17"/>
      <c r="M47" s="17"/>
      <c r="N47" s="17"/>
      <c r="O47" s="40">
        <f>SUM(C47:N47)</f>
        <v>0</v>
      </c>
      <c r="P47" s="69"/>
      <c r="Q47" s="69"/>
      <c r="R47" s="69"/>
      <c r="Z47" s="11" t="s">
        <v>158</v>
      </c>
      <c r="AA47" s="89">
        <f>IF(Environment!C30-C46=0,0,C30/(Environment!C30-C46))</f>
        <v>0</v>
      </c>
      <c r="AB47" s="89">
        <f>IF(Environment!D30-D46=0,0,D30/(Environment!D30-D46))</f>
        <v>0</v>
      </c>
      <c r="AC47" s="89">
        <f>IF(Environment!E30-E46=0,0,E30/(Environment!E30-E46))</f>
        <v>0</v>
      </c>
      <c r="AD47" s="89">
        <f>IF(Environment!F30-F46=0,0,F30/(Environment!F30-F46))</f>
        <v>0</v>
      </c>
      <c r="AE47" s="89">
        <f>IF(Environment!G30-G46=0,0,G30/(Environment!G30-G46))</f>
        <v>0</v>
      </c>
      <c r="AF47" s="89">
        <f>IF(Environment!H30-H46=0,0,H30/(Environment!H30-H46))</f>
        <v>0</v>
      </c>
      <c r="AG47" s="89">
        <f>IF(Environment!I30-I46=0,0,I30/(Environment!I30-I46))</f>
        <v>0</v>
      </c>
      <c r="AH47" s="89">
        <f>IF(Environment!J30-J46=0,0,J30/(Environment!J30-J46))</f>
        <v>0</v>
      </c>
      <c r="AI47" s="89">
        <f>IF(Environment!K30-K46=0,0,K30/(Environment!K30-K46))</f>
        <v>0</v>
      </c>
      <c r="AJ47" s="89">
        <f>IF(Environment!L30-L46=0,0,L30/(Environment!L30-L46))</f>
        <v>0</v>
      </c>
      <c r="AK47" s="89">
        <f>IF(Environment!M30-M46=0,0,M30/(Environment!M30-M46))</f>
        <v>0</v>
      </c>
      <c r="AL47" s="89">
        <f>IF(Environment!N30-N46=0,0,N30/(Environment!N30-N46))</f>
        <v>0</v>
      </c>
    </row>
    <row r="48" spans="1:38" ht="20" customHeight="1" x14ac:dyDescent="0.2">
      <c r="Z48" s="11" t="s">
        <v>165</v>
      </c>
      <c r="AA48" s="89">
        <f t="shared" ref="AA48:AL48" si="7">IF(SUM(C29:C40)=0,0,SUM(C29:C40)/C47)</f>
        <v>0</v>
      </c>
      <c r="AB48" s="89">
        <f t="shared" si="7"/>
        <v>0</v>
      </c>
      <c r="AC48" s="89">
        <f t="shared" si="7"/>
        <v>0</v>
      </c>
      <c r="AD48" s="89">
        <f t="shared" si="7"/>
        <v>0</v>
      </c>
      <c r="AE48" s="89">
        <f t="shared" si="7"/>
        <v>0</v>
      </c>
      <c r="AF48" s="89">
        <f t="shared" si="7"/>
        <v>0</v>
      </c>
      <c r="AG48" s="89">
        <f t="shared" si="7"/>
        <v>0</v>
      </c>
      <c r="AH48" s="89">
        <f t="shared" si="7"/>
        <v>0</v>
      </c>
      <c r="AI48" s="89">
        <f t="shared" si="7"/>
        <v>0</v>
      </c>
      <c r="AJ48" s="89">
        <f t="shared" si="7"/>
        <v>0</v>
      </c>
      <c r="AK48" s="89">
        <f t="shared" si="7"/>
        <v>0</v>
      </c>
      <c r="AL48" s="89">
        <f t="shared" si="7"/>
        <v>0</v>
      </c>
    </row>
    <row r="49" spans="1:38" ht="20" customHeight="1" thickBot="1" x14ac:dyDescent="0.25"/>
    <row r="50" spans="1:38" ht="20" customHeight="1" x14ac:dyDescent="0.25">
      <c r="A50" s="43"/>
      <c r="B50" s="44"/>
      <c r="C50" s="116">
        <v>2015</v>
      </c>
      <c r="D50" s="116"/>
      <c r="E50" s="116"/>
      <c r="F50" s="116"/>
      <c r="G50" s="116"/>
      <c r="H50" s="116"/>
      <c r="I50" s="116"/>
      <c r="J50" s="116"/>
      <c r="K50" s="116"/>
      <c r="L50" s="116"/>
      <c r="M50" s="116"/>
      <c r="N50" s="116"/>
      <c r="O50" s="117"/>
      <c r="P50" s="55"/>
      <c r="Q50" s="55"/>
      <c r="R50" s="55"/>
    </row>
    <row r="51" spans="1:38" ht="20" customHeight="1" thickBot="1" x14ac:dyDescent="0.25">
      <c r="A51" s="56">
        <v>2015</v>
      </c>
      <c r="B51" s="92" t="s">
        <v>45</v>
      </c>
      <c r="C51" s="135" t="s">
        <v>17</v>
      </c>
      <c r="D51" s="135"/>
      <c r="E51" s="135"/>
      <c r="F51" s="135"/>
      <c r="G51" s="135"/>
      <c r="H51" s="135"/>
      <c r="I51" s="135"/>
      <c r="J51" s="135"/>
      <c r="K51" s="135"/>
      <c r="L51" s="135"/>
      <c r="M51" s="135"/>
      <c r="N51" s="135"/>
      <c r="O51" s="136"/>
      <c r="P51" s="91"/>
      <c r="Q51" s="91"/>
      <c r="R51" s="91"/>
      <c r="Z51" s="5"/>
      <c r="AF51" s="7">
        <v>2015</v>
      </c>
    </row>
    <row r="52" spans="1:38" ht="20" customHeight="1" thickBot="1" x14ac:dyDescent="0.25">
      <c r="A52" s="57"/>
      <c r="B52" s="58"/>
      <c r="C52" s="13" t="s">
        <v>173</v>
      </c>
      <c r="D52" s="13" t="s">
        <v>174</v>
      </c>
      <c r="E52" s="13" t="s">
        <v>175</v>
      </c>
      <c r="F52" s="13" t="s">
        <v>176</v>
      </c>
      <c r="G52" s="13" t="s">
        <v>177</v>
      </c>
      <c r="H52" s="13" t="s">
        <v>178</v>
      </c>
      <c r="I52" s="13" t="s">
        <v>179</v>
      </c>
      <c r="J52" s="13" t="s">
        <v>180</v>
      </c>
      <c r="K52" s="13" t="s">
        <v>181</v>
      </c>
      <c r="L52" s="13" t="s">
        <v>182</v>
      </c>
      <c r="M52" s="13" t="s">
        <v>183</v>
      </c>
      <c r="N52" s="13" t="s">
        <v>184</v>
      </c>
      <c r="O52" s="59">
        <v>2015</v>
      </c>
      <c r="P52" s="60"/>
      <c r="Q52" s="60"/>
      <c r="R52" s="60"/>
      <c r="Z52" s="64"/>
      <c r="AA52" s="13" t="s">
        <v>173</v>
      </c>
      <c r="AB52" s="13" t="s">
        <v>174</v>
      </c>
      <c r="AC52" s="13" t="s">
        <v>175</v>
      </c>
      <c r="AD52" s="13" t="s">
        <v>176</v>
      </c>
      <c r="AE52" s="13" t="s">
        <v>177</v>
      </c>
      <c r="AF52" s="13" t="s">
        <v>178</v>
      </c>
      <c r="AG52" s="13" t="s">
        <v>179</v>
      </c>
      <c r="AH52" s="13" t="s">
        <v>180</v>
      </c>
      <c r="AI52" s="13" t="s">
        <v>181</v>
      </c>
      <c r="AJ52" s="13" t="s">
        <v>182</v>
      </c>
      <c r="AK52" s="13" t="s">
        <v>183</v>
      </c>
      <c r="AL52" s="13" t="s">
        <v>184</v>
      </c>
    </row>
    <row r="53" spans="1:38" ht="20" customHeight="1" thickBot="1" x14ac:dyDescent="0.25">
      <c r="A53" s="137" t="s">
        <v>123</v>
      </c>
      <c r="B53" s="9" t="s">
        <v>190</v>
      </c>
      <c r="C53" s="17"/>
      <c r="D53" s="17"/>
      <c r="E53" s="17"/>
      <c r="F53" s="17"/>
      <c r="G53" s="17"/>
      <c r="H53" s="17"/>
      <c r="I53" s="17"/>
      <c r="J53" s="17"/>
      <c r="K53" s="17"/>
      <c r="L53" s="17"/>
      <c r="M53" s="17"/>
      <c r="N53" s="17"/>
      <c r="O53" s="40">
        <f>SUM(C53:N53)</f>
        <v>0</v>
      </c>
      <c r="P53" s="69"/>
      <c r="Q53" s="69"/>
      <c r="R53" s="69"/>
      <c r="Z53" s="65" t="s">
        <v>131</v>
      </c>
      <c r="AA53" s="89">
        <f>IF(Environment!C47=0,0,SUM(C53:C64)/Environment!C47)</f>
        <v>0</v>
      </c>
      <c r="AB53" s="89">
        <f>IF(Environment!D47=0,0,SUM(D53:D64)/Environment!D47)</f>
        <v>0</v>
      </c>
      <c r="AC53" s="89">
        <f>IF(Environment!E47=0,0,SUM(E53:E64)/Environment!E47)</f>
        <v>0</v>
      </c>
      <c r="AD53" s="89">
        <f>IF(Environment!F47=0,0,SUM(F53:F64)/Environment!F47)</f>
        <v>0</v>
      </c>
      <c r="AE53" s="89">
        <f>IF(Environment!G47=0,0,SUM(G53:G64)/Environment!G47)</f>
        <v>0</v>
      </c>
      <c r="AF53" s="89">
        <f>IF(Environment!H47=0,0,SUM(H53:H64)/Environment!H47)</f>
        <v>0</v>
      </c>
      <c r="AG53" s="89">
        <f>IF(Environment!I47=0,0,SUM(I53:I64)/Environment!I47)</f>
        <v>0</v>
      </c>
      <c r="AH53" s="89">
        <f>IF(Environment!J47=0,0,SUM(J53:J64)/Environment!J47)</f>
        <v>0</v>
      </c>
      <c r="AI53" s="89">
        <f>IF(Environment!K47=0,0,SUM(K53:K64)/Environment!K47)</f>
        <v>0</v>
      </c>
      <c r="AJ53" s="89">
        <f>IF(Environment!L47=0,0,SUM(L53:L64)/Environment!L47)</f>
        <v>0</v>
      </c>
      <c r="AK53" s="89">
        <f>IF(Environment!M47=0,0,SUM(M53:M64)/Environment!M47)</f>
        <v>0</v>
      </c>
      <c r="AL53" s="89">
        <f>IF(Environment!N47=0,0,SUM(N53:N64)/Environment!N47)</f>
        <v>0</v>
      </c>
    </row>
    <row r="54" spans="1:38" ht="20" customHeight="1" thickBot="1" x14ac:dyDescent="0.25">
      <c r="A54" s="138"/>
      <c r="B54" s="10" t="s">
        <v>191</v>
      </c>
      <c r="C54" s="17"/>
      <c r="D54" s="17"/>
      <c r="E54" s="17"/>
      <c r="F54" s="17"/>
      <c r="G54" s="17"/>
      <c r="H54" s="17"/>
      <c r="I54" s="17"/>
      <c r="J54" s="17"/>
      <c r="K54" s="17"/>
      <c r="L54" s="17"/>
      <c r="M54" s="17"/>
      <c r="N54" s="17"/>
      <c r="O54" s="40">
        <f t="shared" ref="O54:O64" si="8">SUM(C54:N54)</f>
        <v>0</v>
      </c>
      <c r="P54" s="69"/>
      <c r="Q54" s="69"/>
      <c r="R54" s="69"/>
    </row>
    <row r="55" spans="1:38" ht="20" customHeight="1" thickBot="1" x14ac:dyDescent="0.25">
      <c r="A55" s="138"/>
      <c r="B55" s="10" t="s">
        <v>192</v>
      </c>
      <c r="C55" s="17"/>
      <c r="D55" s="17"/>
      <c r="E55" s="17"/>
      <c r="F55" s="17"/>
      <c r="G55" s="17"/>
      <c r="H55" s="17"/>
      <c r="I55" s="17"/>
      <c r="J55" s="17"/>
      <c r="K55" s="17"/>
      <c r="L55" s="17"/>
      <c r="M55" s="17"/>
      <c r="N55" s="17"/>
      <c r="O55" s="40">
        <f t="shared" si="8"/>
        <v>0</v>
      </c>
      <c r="P55" s="69"/>
      <c r="Q55" s="69"/>
      <c r="R55" s="69"/>
      <c r="Z55" s="11"/>
    </row>
    <row r="56" spans="1:38" ht="20" customHeight="1" thickBot="1" x14ac:dyDescent="0.25">
      <c r="A56" s="137" t="s">
        <v>122</v>
      </c>
      <c r="B56" s="10" t="s">
        <v>193</v>
      </c>
      <c r="C56" s="17"/>
      <c r="D56" s="17"/>
      <c r="E56" s="17"/>
      <c r="F56" s="17"/>
      <c r="G56" s="17"/>
      <c r="H56" s="17"/>
      <c r="I56" s="17"/>
      <c r="J56" s="17"/>
      <c r="K56" s="17"/>
      <c r="L56" s="17"/>
      <c r="M56" s="17"/>
      <c r="N56" s="17"/>
      <c r="O56" s="40">
        <f t="shared" si="8"/>
        <v>0</v>
      </c>
      <c r="P56" s="69"/>
      <c r="Q56" s="69"/>
      <c r="R56" s="69"/>
      <c r="Z56" s="11" t="s">
        <v>238</v>
      </c>
      <c r="AA56" s="89">
        <f>IF(Environment!C42=0,0,C58/Environment!C42)</f>
        <v>0</v>
      </c>
      <c r="AB56" s="89">
        <f>IF(Environment!D42=0,0,D58/Environment!D42)</f>
        <v>0</v>
      </c>
      <c r="AC56" s="89">
        <f>IF(Environment!E42=0,0,E58/Environment!E42)</f>
        <v>0</v>
      </c>
      <c r="AD56" s="89">
        <f>IF(Environment!F42=0,0,F58/Environment!F42)</f>
        <v>0</v>
      </c>
      <c r="AE56" s="89">
        <f>IF(Environment!G42=0,0,G58/Environment!G42)</f>
        <v>0</v>
      </c>
      <c r="AF56" s="89">
        <f>IF(Environment!H42=0,0,H58/Environment!H42)</f>
        <v>0</v>
      </c>
      <c r="AG56" s="89">
        <f>IF(Environment!I42=0,0,I58/Environment!I42)</f>
        <v>0</v>
      </c>
      <c r="AH56" s="89">
        <f>IF(Environment!J42=0,0,J58/Environment!J42)</f>
        <v>0</v>
      </c>
      <c r="AI56" s="89">
        <f>IF(Environment!K42=0,0,K58/Environment!K42)</f>
        <v>0</v>
      </c>
      <c r="AJ56" s="89">
        <f>IF(Environment!L42=0,0,L58/Environment!L42)</f>
        <v>0</v>
      </c>
      <c r="AK56" s="89">
        <f>IF(Environment!M42=0,0,M58/Environment!M42)</f>
        <v>0</v>
      </c>
      <c r="AL56" s="89">
        <f>IF(Environment!N42=0,0,N58/Environment!N42)</f>
        <v>0</v>
      </c>
    </row>
    <row r="57" spans="1:38" ht="20" customHeight="1" thickBot="1" x14ac:dyDescent="0.25">
      <c r="A57" s="138"/>
      <c r="B57" s="10" t="s">
        <v>194</v>
      </c>
      <c r="C57" s="17"/>
      <c r="D57" s="17"/>
      <c r="E57" s="17"/>
      <c r="F57" s="17"/>
      <c r="G57" s="17"/>
      <c r="H57" s="17"/>
      <c r="I57" s="17"/>
      <c r="J57" s="17"/>
      <c r="K57" s="17"/>
      <c r="L57" s="17"/>
      <c r="M57" s="17"/>
      <c r="N57" s="17"/>
      <c r="O57" s="40">
        <f t="shared" si="8"/>
        <v>0</v>
      </c>
      <c r="P57" s="69"/>
      <c r="Q57" s="69"/>
      <c r="R57" s="69"/>
      <c r="Z57" s="11" t="s">
        <v>239</v>
      </c>
      <c r="AA57" s="89">
        <f>IF(Environment!C43=0,0,C59/Environment!C43)</f>
        <v>0</v>
      </c>
      <c r="AB57" s="89">
        <f>IF(Environment!D43=0,0,D59/Environment!D43)</f>
        <v>0</v>
      </c>
      <c r="AC57" s="89">
        <f>IF(Environment!E43=0,0,E59/Environment!E43)</f>
        <v>0</v>
      </c>
      <c r="AD57" s="89">
        <f>IF(Environment!F43=0,0,F59/Environment!F43)</f>
        <v>0</v>
      </c>
      <c r="AE57" s="89">
        <f>IF(Environment!G43=0,0,G59/Environment!G43)</f>
        <v>0</v>
      </c>
      <c r="AF57" s="89">
        <f>IF(Environment!H43=0,0,H59/Environment!H43)</f>
        <v>0</v>
      </c>
      <c r="AG57" s="89">
        <f>IF(Environment!I43=0,0,I59/Environment!I43)</f>
        <v>0</v>
      </c>
      <c r="AH57" s="89">
        <f>IF(Environment!J43=0,0,J59/Environment!J43)</f>
        <v>0</v>
      </c>
      <c r="AI57" s="89">
        <f>IF(Environment!K43=0,0,K59/Environment!K43)</f>
        <v>0</v>
      </c>
      <c r="AJ57" s="89">
        <f>IF(Environment!L43=0,0,L59/Environment!L43)</f>
        <v>0</v>
      </c>
      <c r="AK57" s="89">
        <f>IF(Environment!M43=0,0,M59/Environment!M43)</f>
        <v>0</v>
      </c>
      <c r="AL57" s="89">
        <f>IF(Environment!N43=0,0,N59/Environment!N43)</f>
        <v>0</v>
      </c>
    </row>
    <row r="58" spans="1:38" ht="20" customHeight="1" thickBot="1" x14ac:dyDescent="0.25">
      <c r="A58" s="138"/>
      <c r="B58" s="10" t="s">
        <v>195</v>
      </c>
      <c r="C58" s="17"/>
      <c r="D58" s="17"/>
      <c r="E58" s="17"/>
      <c r="F58" s="17"/>
      <c r="G58" s="17"/>
      <c r="H58" s="17"/>
      <c r="I58" s="17"/>
      <c r="J58" s="17"/>
      <c r="K58" s="17"/>
      <c r="L58" s="17"/>
      <c r="M58" s="17"/>
      <c r="N58" s="17"/>
      <c r="O58" s="40">
        <f t="shared" si="8"/>
        <v>0</v>
      </c>
      <c r="P58" s="69"/>
      <c r="Q58" s="69"/>
      <c r="R58" s="69"/>
      <c r="Z58" s="11"/>
    </row>
    <row r="59" spans="1:38" ht="20" customHeight="1" thickBot="1" x14ac:dyDescent="0.25">
      <c r="A59" s="140"/>
      <c r="B59" s="10" t="s">
        <v>196</v>
      </c>
      <c r="C59" s="17"/>
      <c r="D59" s="17"/>
      <c r="E59" s="17"/>
      <c r="F59" s="17"/>
      <c r="G59" s="17"/>
      <c r="H59" s="17"/>
      <c r="I59" s="17"/>
      <c r="J59" s="17"/>
      <c r="K59" s="17"/>
      <c r="L59" s="17"/>
      <c r="M59" s="17"/>
      <c r="N59" s="17"/>
      <c r="O59" s="40">
        <f t="shared" si="8"/>
        <v>0</v>
      </c>
      <c r="P59" s="69"/>
      <c r="Q59" s="69"/>
      <c r="R59" s="69"/>
      <c r="Z59" s="11"/>
    </row>
    <row r="60" spans="1:38" ht="20" customHeight="1" thickBot="1" x14ac:dyDescent="0.25">
      <c r="A60" s="137" t="s">
        <v>124</v>
      </c>
      <c r="B60" s="10" t="s">
        <v>197</v>
      </c>
      <c r="C60" s="17"/>
      <c r="D60" s="17"/>
      <c r="E60" s="17"/>
      <c r="F60" s="17"/>
      <c r="G60" s="17"/>
      <c r="H60" s="17"/>
      <c r="I60" s="17"/>
      <c r="J60" s="17"/>
      <c r="K60" s="17"/>
      <c r="L60" s="17"/>
      <c r="M60" s="17"/>
      <c r="N60" s="17"/>
      <c r="O60" s="40">
        <f t="shared" si="8"/>
        <v>0</v>
      </c>
      <c r="P60" s="69"/>
      <c r="Q60" s="69"/>
      <c r="R60" s="69"/>
      <c r="Z60" s="11"/>
    </row>
    <row r="61" spans="1:38" ht="20" customHeight="1" thickBot="1" x14ac:dyDescent="0.25">
      <c r="A61" s="138"/>
      <c r="B61" s="10" t="s">
        <v>246</v>
      </c>
      <c r="C61" s="17"/>
      <c r="D61" s="17"/>
      <c r="E61" s="17"/>
      <c r="F61" s="17"/>
      <c r="G61" s="17"/>
      <c r="H61" s="17"/>
      <c r="I61" s="17"/>
      <c r="J61" s="17"/>
      <c r="K61" s="17"/>
      <c r="L61" s="17"/>
      <c r="M61" s="17"/>
      <c r="N61" s="17"/>
      <c r="O61" s="40">
        <f t="shared" si="8"/>
        <v>0</v>
      </c>
      <c r="P61" s="69"/>
      <c r="Q61" s="69"/>
      <c r="R61" s="69"/>
      <c r="Z61" s="11"/>
    </row>
    <row r="62" spans="1:38" ht="20" customHeight="1" thickBot="1" x14ac:dyDescent="0.25">
      <c r="A62" s="138"/>
      <c r="B62" s="66" t="s">
        <v>198</v>
      </c>
      <c r="C62" s="17"/>
      <c r="D62" s="17"/>
      <c r="E62" s="17"/>
      <c r="F62" s="17"/>
      <c r="G62" s="17"/>
      <c r="H62" s="17"/>
      <c r="I62" s="17"/>
      <c r="J62" s="17"/>
      <c r="K62" s="17"/>
      <c r="L62" s="17"/>
      <c r="M62" s="17"/>
      <c r="N62" s="17"/>
      <c r="O62" s="40">
        <f t="shared" si="8"/>
        <v>0</v>
      </c>
      <c r="P62" s="69"/>
      <c r="Q62" s="69"/>
      <c r="R62" s="69"/>
      <c r="Z62" s="11"/>
    </row>
    <row r="63" spans="1:38" ht="20" customHeight="1" thickBot="1" x14ac:dyDescent="0.25">
      <c r="A63" s="138"/>
      <c r="B63" s="10" t="s">
        <v>199</v>
      </c>
      <c r="C63" s="17"/>
      <c r="D63" s="17"/>
      <c r="E63" s="17"/>
      <c r="F63" s="17"/>
      <c r="G63" s="17"/>
      <c r="H63" s="17"/>
      <c r="I63" s="17"/>
      <c r="J63" s="17"/>
      <c r="K63" s="17"/>
      <c r="L63" s="17"/>
      <c r="M63" s="17"/>
      <c r="N63" s="17"/>
      <c r="O63" s="40">
        <f t="shared" si="8"/>
        <v>0</v>
      </c>
      <c r="P63" s="69"/>
      <c r="Q63" s="69"/>
      <c r="R63" s="69"/>
      <c r="Z63" s="11"/>
    </row>
    <row r="64" spans="1:38" ht="20" customHeight="1" thickBot="1" x14ac:dyDescent="0.25">
      <c r="A64" s="140"/>
      <c r="B64" s="10" t="s">
        <v>144</v>
      </c>
      <c r="C64" s="17"/>
      <c r="D64" s="17"/>
      <c r="E64" s="17"/>
      <c r="F64" s="17"/>
      <c r="G64" s="17"/>
      <c r="H64" s="17"/>
      <c r="I64" s="17"/>
      <c r="J64" s="17"/>
      <c r="K64" s="17"/>
      <c r="L64" s="17"/>
      <c r="M64" s="17"/>
      <c r="N64" s="17"/>
      <c r="O64" s="40">
        <f t="shared" si="8"/>
        <v>0</v>
      </c>
      <c r="P64" s="69"/>
      <c r="Q64" s="69"/>
      <c r="R64" s="69"/>
      <c r="Z64" s="11"/>
    </row>
    <row r="65" spans="1:38" ht="20" customHeight="1" thickBot="1" x14ac:dyDescent="0.25">
      <c r="A65" s="92"/>
      <c r="B65" s="92"/>
      <c r="C65" s="141" t="s">
        <v>18</v>
      </c>
      <c r="D65" s="141"/>
      <c r="E65" s="141"/>
      <c r="F65" s="141"/>
      <c r="G65" s="141"/>
      <c r="H65" s="141"/>
      <c r="I65" s="141"/>
      <c r="J65" s="141"/>
      <c r="K65" s="141"/>
      <c r="L65" s="141"/>
      <c r="M65" s="141"/>
      <c r="N65" s="141"/>
      <c r="O65" s="142"/>
      <c r="P65" s="91"/>
      <c r="Q65" s="91"/>
      <c r="R65" s="91"/>
      <c r="Z65" s="11"/>
    </row>
    <row r="66" spans="1:38" ht="20" customHeight="1" thickBot="1" x14ac:dyDescent="0.25">
      <c r="A66" s="122" t="s">
        <v>211</v>
      </c>
      <c r="B66" s="43" t="s">
        <v>113</v>
      </c>
      <c r="C66" s="126"/>
      <c r="D66" s="127"/>
      <c r="E66" s="127"/>
      <c r="F66" s="127"/>
      <c r="G66" s="127"/>
      <c r="H66" s="127"/>
      <c r="I66" s="127"/>
      <c r="J66" s="127"/>
      <c r="K66" s="127"/>
      <c r="L66" s="127"/>
      <c r="M66" s="127"/>
      <c r="N66" s="128"/>
      <c r="O66" s="67"/>
      <c r="P66" s="70"/>
      <c r="Q66" s="70"/>
      <c r="R66" s="70"/>
      <c r="Z66" s="11"/>
    </row>
    <row r="67" spans="1:38" ht="20" customHeight="1" thickBot="1" x14ac:dyDescent="0.25">
      <c r="A67" s="139"/>
      <c r="B67" s="51" t="s">
        <v>220</v>
      </c>
      <c r="C67" s="132"/>
      <c r="D67" s="133"/>
      <c r="E67" s="133"/>
      <c r="F67" s="133"/>
      <c r="G67" s="133"/>
      <c r="H67" s="133"/>
      <c r="I67" s="133"/>
      <c r="J67" s="133"/>
      <c r="K67" s="133"/>
      <c r="L67" s="133"/>
      <c r="M67" s="133"/>
      <c r="N67" s="134"/>
      <c r="O67" s="17"/>
      <c r="P67" s="71"/>
      <c r="Q67" s="71"/>
      <c r="R67" s="71"/>
      <c r="Z67" s="11"/>
    </row>
    <row r="68" spans="1:38" ht="20" customHeight="1" thickBot="1" x14ac:dyDescent="0.25">
      <c r="A68" s="139"/>
      <c r="B68" s="51" t="s">
        <v>48</v>
      </c>
      <c r="C68" s="132"/>
      <c r="D68" s="133"/>
      <c r="E68" s="133"/>
      <c r="F68" s="133"/>
      <c r="G68" s="133"/>
      <c r="H68" s="133"/>
      <c r="I68" s="133"/>
      <c r="J68" s="133"/>
      <c r="K68" s="133"/>
      <c r="L68" s="133"/>
      <c r="M68" s="133"/>
      <c r="N68" s="134"/>
      <c r="O68" s="19"/>
      <c r="P68" s="71"/>
      <c r="Q68" s="71"/>
      <c r="R68" s="71"/>
      <c r="Z68" s="11"/>
    </row>
    <row r="69" spans="1:38" ht="20" customHeight="1" thickBot="1" x14ac:dyDescent="0.25">
      <c r="A69" s="139"/>
      <c r="B69" s="51" t="s">
        <v>121</v>
      </c>
      <c r="C69" s="129"/>
      <c r="D69" s="130"/>
      <c r="E69" s="130"/>
      <c r="F69" s="130"/>
      <c r="G69" s="130"/>
      <c r="H69" s="130"/>
      <c r="I69" s="130"/>
      <c r="J69" s="130"/>
      <c r="K69" s="130"/>
      <c r="L69" s="130"/>
      <c r="M69" s="130"/>
      <c r="N69" s="131"/>
      <c r="O69" s="17"/>
      <c r="P69" s="71"/>
      <c r="Q69" s="71"/>
      <c r="R69" s="71"/>
      <c r="Z69" s="11" t="s">
        <v>156</v>
      </c>
      <c r="AA69" s="89">
        <f>IF(Environment!C47=0,0,C56/Environment!C47)</f>
        <v>0</v>
      </c>
      <c r="AB69" s="89">
        <f>IF(Environment!D47=0,0,D56/Environment!D47)</f>
        <v>0</v>
      </c>
      <c r="AC69" s="89">
        <f>IF(Environment!E47=0,0,E56/Environment!E47)</f>
        <v>0</v>
      </c>
      <c r="AD69" s="89">
        <f>IF(Environment!F47=0,0,F56/Environment!F47)</f>
        <v>0</v>
      </c>
      <c r="AE69" s="89">
        <f>IF(Environment!G47=0,0,G56/Environment!G47)</f>
        <v>0</v>
      </c>
      <c r="AF69" s="89">
        <f>IF(Environment!H47=0,0,H56/Environment!H47)</f>
        <v>0</v>
      </c>
      <c r="AG69" s="89">
        <f>IF(Environment!I47=0,0,I56/Environment!I47)</f>
        <v>0</v>
      </c>
      <c r="AH69" s="89">
        <f>IF(Environment!J47=0,0,J56/Environment!J47)</f>
        <v>0</v>
      </c>
      <c r="AI69" s="89">
        <f>IF(Environment!K47=0,0,K56/Environment!K47)</f>
        <v>0</v>
      </c>
      <c r="AJ69" s="89">
        <f>IF(Environment!L47=0,0,L56/Environment!L47)</f>
        <v>0</v>
      </c>
      <c r="AK69" s="89">
        <f>IF(Environment!M47=0,0,M56/Environment!M47)</f>
        <v>0</v>
      </c>
      <c r="AL69" s="89">
        <f>IF(Environment!N47=0,0,N56/Environment!N47)</f>
        <v>0</v>
      </c>
    </row>
    <row r="70" spans="1:38" ht="20" customHeight="1" thickBot="1" x14ac:dyDescent="0.25">
      <c r="A70" s="139"/>
      <c r="B70" s="51" t="s">
        <v>120</v>
      </c>
      <c r="C70" s="17"/>
      <c r="D70" s="17"/>
      <c r="E70" s="17"/>
      <c r="F70" s="17"/>
      <c r="G70" s="17"/>
      <c r="H70" s="17"/>
      <c r="I70" s="17"/>
      <c r="J70" s="17"/>
      <c r="K70" s="17"/>
      <c r="L70" s="17"/>
      <c r="M70" s="17"/>
      <c r="N70" s="17"/>
      <c r="O70" s="40">
        <f>IF(Safety!O65=0,0,(C70*12+(D70-C70)*11+(E70-D70)*10+(F70-E70)*9+(G70-F70)*8+(H70-G70)*7+(I70-H70)*6+(J70-I70)*5+(K70-J70)*4+(L70-K70)*3+(M70-L70)*2+(N70-M70))/Safety!O65)</f>
        <v>0</v>
      </c>
      <c r="P70" s="69"/>
      <c r="Q70" s="69"/>
      <c r="R70" s="69"/>
      <c r="Z70" s="11" t="s">
        <v>157</v>
      </c>
      <c r="AA70" s="89">
        <f>IF(Environment!C47=0,0,C57/Environment!C47)</f>
        <v>0</v>
      </c>
      <c r="AB70" s="89">
        <f>IF(Environment!D47=0,0,D57/Environment!D47)</f>
        <v>0</v>
      </c>
      <c r="AC70" s="89">
        <f>IF(Environment!E47=0,0,E57/Environment!E47)</f>
        <v>0</v>
      </c>
      <c r="AD70" s="89">
        <f>IF(Environment!F47=0,0,F57/Environment!F47)</f>
        <v>0</v>
      </c>
      <c r="AE70" s="89">
        <f>IF(Environment!G47=0,0,G57/Environment!G47)</f>
        <v>0</v>
      </c>
      <c r="AF70" s="89">
        <f>IF(Environment!H47=0,0,H57/Environment!H47)</f>
        <v>0</v>
      </c>
      <c r="AG70" s="89">
        <f>IF(Environment!I47=0,0,I57/Environment!I47)</f>
        <v>0</v>
      </c>
      <c r="AH70" s="89">
        <f>IF(Environment!J47=0,0,J57/Environment!J47)</f>
        <v>0</v>
      </c>
      <c r="AI70" s="89">
        <f>IF(Environment!K47=0,0,K57/Environment!K47)</f>
        <v>0</v>
      </c>
      <c r="AJ70" s="89">
        <f>IF(Environment!L47=0,0,L57/Environment!L47)</f>
        <v>0</v>
      </c>
      <c r="AK70" s="89">
        <f>IF(Environment!M47=0,0,M57/Environment!M47)</f>
        <v>0</v>
      </c>
      <c r="AL70" s="89">
        <f>IF(Environment!N47=0,0,N57/Environment!N47)</f>
        <v>0</v>
      </c>
    </row>
    <row r="71" spans="1:38" ht="20" customHeight="1" thickBot="1" x14ac:dyDescent="0.25">
      <c r="A71" s="123"/>
      <c r="B71" s="68" t="s">
        <v>130</v>
      </c>
      <c r="C71" s="17"/>
      <c r="D71" s="17"/>
      <c r="E71" s="17"/>
      <c r="F71" s="17"/>
      <c r="G71" s="17"/>
      <c r="H71" s="17"/>
      <c r="I71" s="17"/>
      <c r="J71" s="17"/>
      <c r="K71" s="17"/>
      <c r="L71" s="17"/>
      <c r="M71" s="17"/>
      <c r="N71" s="17"/>
      <c r="O71" s="40">
        <f>SUM(C71:N71)</f>
        <v>0</v>
      </c>
      <c r="P71" s="69"/>
      <c r="Q71" s="69"/>
      <c r="R71" s="69"/>
      <c r="Z71" s="11" t="s">
        <v>158</v>
      </c>
      <c r="AA71" s="89">
        <f>IF(Environment!C47-C70=0,0,C54/(Environment!C47-C70))</f>
        <v>0</v>
      </c>
      <c r="AB71" s="89">
        <f>IF(Environment!D47-D70=0,0,D54/(Environment!D47-D70))</f>
        <v>0</v>
      </c>
      <c r="AC71" s="89">
        <f>IF(Environment!E47-E70=0,0,E54/(Environment!E47-E70))</f>
        <v>0</v>
      </c>
      <c r="AD71" s="89">
        <f>IF(Environment!F47-F70=0,0,F54/(Environment!F47-F70))</f>
        <v>0</v>
      </c>
      <c r="AE71" s="89">
        <f>IF(Environment!G47-G70=0,0,G54/(Environment!G47-G70))</f>
        <v>0</v>
      </c>
      <c r="AF71" s="89">
        <f>IF(Environment!H47-H70=0,0,H54/(Environment!H47-H70))</f>
        <v>0</v>
      </c>
      <c r="AG71" s="89">
        <f>IF(Environment!I47-I70=0,0,I54/(Environment!I47-I70))</f>
        <v>0</v>
      </c>
      <c r="AH71" s="89">
        <f>IF(Environment!J47-J70=0,0,J54/(Environment!J47-J70))</f>
        <v>0</v>
      </c>
      <c r="AI71" s="89">
        <f>IF(Environment!K47-K70=0,0,K54/(Environment!K47-K70))</f>
        <v>0</v>
      </c>
      <c r="AJ71" s="89">
        <f>IF(Environment!L47-L70=0,0,L54/(Environment!L47-L70))</f>
        <v>0</v>
      </c>
      <c r="AK71" s="89">
        <f>IF(Environment!M47-M70=0,0,M54/(Environment!M47-M70))</f>
        <v>0</v>
      </c>
      <c r="AL71" s="89">
        <f>IF(Environment!N47-N70=0,0,N54/(Environment!N47-N70))</f>
        <v>0</v>
      </c>
    </row>
    <row r="72" spans="1:38" ht="20" customHeight="1" x14ac:dyDescent="0.2">
      <c r="Z72" s="11" t="s">
        <v>165</v>
      </c>
      <c r="AA72" s="89">
        <f t="shared" ref="AA72:AL72" si="9">IF(SUM(C53:C64)=0,0,SUM(C53:C64)/C71)</f>
        <v>0</v>
      </c>
      <c r="AB72" s="89">
        <f t="shared" si="9"/>
        <v>0</v>
      </c>
      <c r="AC72" s="89">
        <f t="shared" si="9"/>
        <v>0</v>
      </c>
      <c r="AD72" s="89">
        <f t="shared" si="9"/>
        <v>0</v>
      </c>
      <c r="AE72" s="89">
        <f t="shared" si="9"/>
        <v>0</v>
      </c>
      <c r="AF72" s="89">
        <f t="shared" si="9"/>
        <v>0</v>
      </c>
      <c r="AG72" s="89">
        <f t="shared" si="9"/>
        <v>0</v>
      </c>
      <c r="AH72" s="89">
        <f t="shared" si="9"/>
        <v>0</v>
      </c>
      <c r="AI72" s="89">
        <f t="shared" si="9"/>
        <v>0</v>
      </c>
      <c r="AJ72" s="89">
        <f t="shared" si="9"/>
        <v>0</v>
      </c>
      <c r="AK72" s="89">
        <f t="shared" si="9"/>
        <v>0</v>
      </c>
      <c r="AL72" s="89">
        <f t="shared" si="9"/>
        <v>0</v>
      </c>
    </row>
    <row r="73" spans="1:38" ht="20" customHeight="1" thickBot="1" x14ac:dyDescent="0.25"/>
    <row r="74" spans="1:38" ht="20" customHeight="1" x14ac:dyDescent="0.25">
      <c r="A74" s="43"/>
      <c r="B74" s="44"/>
      <c r="C74" s="116">
        <v>2016</v>
      </c>
      <c r="D74" s="116"/>
      <c r="E74" s="116"/>
      <c r="F74" s="116"/>
      <c r="G74" s="116"/>
      <c r="H74" s="116"/>
      <c r="I74" s="116"/>
      <c r="J74" s="116"/>
      <c r="K74" s="116"/>
      <c r="L74" s="116"/>
      <c r="M74" s="116"/>
      <c r="N74" s="116"/>
      <c r="O74" s="117"/>
      <c r="P74" s="55"/>
      <c r="Q74" s="55"/>
      <c r="R74" s="55"/>
    </row>
    <row r="75" spans="1:38" ht="20" customHeight="1" thickBot="1" x14ac:dyDescent="0.25">
      <c r="A75" s="56">
        <v>2016</v>
      </c>
      <c r="B75" s="92" t="s">
        <v>45</v>
      </c>
      <c r="C75" s="135" t="s">
        <v>17</v>
      </c>
      <c r="D75" s="135"/>
      <c r="E75" s="135"/>
      <c r="F75" s="135"/>
      <c r="G75" s="135"/>
      <c r="H75" s="135"/>
      <c r="I75" s="135"/>
      <c r="J75" s="135"/>
      <c r="K75" s="135"/>
      <c r="L75" s="135"/>
      <c r="M75" s="135"/>
      <c r="N75" s="135"/>
      <c r="O75" s="136"/>
      <c r="P75" s="91"/>
      <c r="Q75" s="91"/>
      <c r="R75" s="91"/>
      <c r="Z75" s="5"/>
      <c r="AF75" s="7">
        <v>2016</v>
      </c>
    </row>
    <row r="76" spans="1:38" ht="20" customHeight="1" thickBot="1" x14ac:dyDescent="0.25">
      <c r="A76" s="57"/>
      <c r="B76" s="58"/>
      <c r="C76" s="13" t="s">
        <v>173</v>
      </c>
      <c r="D76" s="13" t="s">
        <v>174</v>
      </c>
      <c r="E76" s="13" t="s">
        <v>175</v>
      </c>
      <c r="F76" s="13" t="s">
        <v>176</v>
      </c>
      <c r="G76" s="13" t="s">
        <v>177</v>
      </c>
      <c r="H76" s="13" t="s">
        <v>178</v>
      </c>
      <c r="I76" s="13" t="s">
        <v>179</v>
      </c>
      <c r="J76" s="13" t="s">
        <v>180</v>
      </c>
      <c r="K76" s="13" t="s">
        <v>181</v>
      </c>
      <c r="L76" s="13" t="s">
        <v>182</v>
      </c>
      <c r="M76" s="13" t="s">
        <v>183</v>
      </c>
      <c r="N76" s="13" t="s">
        <v>184</v>
      </c>
      <c r="O76" s="59">
        <v>2016</v>
      </c>
      <c r="P76" s="60"/>
      <c r="Q76" s="60"/>
      <c r="R76" s="60"/>
      <c r="Z76" s="64"/>
      <c r="AA76" s="13" t="s">
        <v>173</v>
      </c>
      <c r="AB76" s="13" t="s">
        <v>174</v>
      </c>
      <c r="AC76" s="13" t="s">
        <v>175</v>
      </c>
      <c r="AD76" s="13" t="s">
        <v>176</v>
      </c>
      <c r="AE76" s="13" t="s">
        <v>177</v>
      </c>
      <c r="AF76" s="13" t="s">
        <v>178</v>
      </c>
      <c r="AG76" s="13" t="s">
        <v>179</v>
      </c>
      <c r="AH76" s="13" t="s">
        <v>180</v>
      </c>
      <c r="AI76" s="13" t="s">
        <v>181</v>
      </c>
      <c r="AJ76" s="13" t="s">
        <v>182</v>
      </c>
      <c r="AK76" s="13" t="s">
        <v>183</v>
      </c>
      <c r="AL76" s="13" t="s">
        <v>184</v>
      </c>
    </row>
    <row r="77" spans="1:38" ht="20" customHeight="1" thickBot="1" x14ac:dyDescent="0.25">
      <c r="A77" s="137" t="s">
        <v>123</v>
      </c>
      <c r="B77" s="9" t="s">
        <v>190</v>
      </c>
      <c r="C77" s="17"/>
      <c r="D77" s="17"/>
      <c r="E77" s="17"/>
      <c r="F77" s="17"/>
      <c r="G77" s="17"/>
      <c r="H77" s="17"/>
      <c r="I77" s="17"/>
      <c r="J77" s="17"/>
      <c r="K77" s="17"/>
      <c r="L77" s="17"/>
      <c r="M77" s="17"/>
      <c r="N77" s="17"/>
      <c r="O77" s="40">
        <f>SUM(C77:N77)</f>
        <v>0</v>
      </c>
      <c r="P77" s="69"/>
      <c r="Q77" s="69"/>
      <c r="R77" s="69"/>
      <c r="Z77" s="65" t="s">
        <v>131</v>
      </c>
      <c r="AA77" s="89">
        <f>IF(Environment!C64=0,0,SUM(C77:C88)/Environment!C64)</f>
        <v>0</v>
      </c>
      <c r="AB77" s="89">
        <f>IF(Environment!D64=0,0,SUM(D77:D88)/Environment!D64)</f>
        <v>0</v>
      </c>
      <c r="AC77" s="89">
        <f>IF(Environment!E64=0,0,SUM(E77:E88)/Environment!E64)</f>
        <v>0</v>
      </c>
      <c r="AD77" s="89">
        <f>IF(Environment!F64=0,0,SUM(F77:F88)/Environment!F64)</f>
        <v>0</v>
      </c>
      <c r="AE77" s="89">
        <f>IF(Environment!G64=0,0,SUM(G77:G88)/Environment!G64)</f>
        <v>0</v>
      </c>
      <c r="AF77" s="89">
        <f>IF(Environment!H64=0,0,SUM(H77:H88)/Environment!H64)</f>
        <v>0</v>
      </c>
      <c r="AG77" s="89">
        <f>IF(Environment!I64=0,0,SUM(I77:I88)/Environment!I64)</f>
        <v>0</v>
      </c>
      <c r="AH77" s="89">
        <f>IF(Environment!J64=0,0,SUM(J77:J88)/Environment!J64)</f>
        <v>0</v>
      </c>
      <c r="AI77" s="89">
        <f>IF(Environment!K64=0,0,SUM(K77:K88)/Environment!K64)</f>
        <v>0</v>
      </c>
      <c r="AJ77" s="89">
        <f>IF(Environment!L64=0,0,SUM(L77:L88)/Environment!L64)</f>
        <v>0</v>
      </c>
      <c r="AK77" s="89">
        <f>IF(Environment!M64=0,0,SUM(M77:M88)/Environment!M64)</f>
        <v>0</v>
      </c>
      <c r="AL77" s="89">
        <f>IF(Environment!N64=0,0,SUM(N77:N88)/Environment!N64)</f>
        <v>0</v>
      </c>
    </row>
    <row r="78" spans="1:38" ht="20" customHeight="1" thickBot="1" x14ac:dyDescent="0.25">
      <c r="A78" s="138"/>
      <c r="B78" s="10" t="s">
        <v>191</v>
      </c>
      <c r="C78" s="17"/>
      <c r="D78" s="17"/>
      <c r="E78" s="17"/>
      <c r="F78" s="17"/>
      <c r="G78" s="17"/>
      <c r="H78" s="17"/>
      <c r="I78" s="17"/>
      <c r="J78" s="17"/>
      <c r="K78" s="17"/>
      <c r="L78" s="17"/>
      <c r="M78" s="17"/>
      <c r="N78" s="17"/>
      <c r="O78" s="40">
        <f t="shared" ref="O78:O88" si="10">SUM(C78:N78)</f>
        <v>0</v>
      </c>
      <c r="P78" s="69"/>
      <c r="Q78" s="69"/>
      <c r="R78" s="69"/>
    </row>
    <row r="79" spans="1:38" ht="20" customHeight="1" thickBot="1" x14ac:dyDescent="0.25">
      <c r="A79" s="138"/>
      <c r="B79" s="10" t="s">
        <v>192</v>
      </c>
      <c r="C79" s="17"/>
      <c r="D79" s="17"/>
      <c r="E79" s="17"/>
      <c r="F79" s="17"/>
      <c r="G79" s="17"/>
      <c r="H79" s="17"/>
      <c r="I79" s="17"/>
      <c r="J79" s="17"/>
      <c r="K79" s="17"/>
      <c r="L79" s="17"/>
      <c r="M79" s="17"/>
      <c r="N79" s="17"/>
      <c r="O79" s="40">
        <f t="shared" si="10"/>
        <v>0</v>
      </c>
      <c r="P79" s="69"/>
      <c r="Q79" s="69"/>
      <c r="R79" s="69"/>
      <c r="Z79" s="11"/>
    </row>
    <row r="80" spans="1:38" ht="20" customHeight="1" thickBot="1" x14ac:dyDescent="0.25">
      <c r="A80" s="137" t="s">
        <v>122</v>
      </c>
      <c r="B80" s="10" t="s">
        <v>193</v>
      </c>
      <c r="C80" s="17"/>
      <c r="D80" s="17"/>
      <c r="E80" s="17"/>
      <c r="F80" s="17"/>
      <c r="G80" s="17"/>
      <c r="H80" s="17"/>
      <c r="I80" s="17"/>
      <c r="J80" s="17"/>
      <c r="K80" s="17"/>
      <c r="L80" s="17"/>
      <c r="M80" s="17"/>
      <c r="N80" s="17"/>
      <c r="O80" s="40">
        <f t="shared" si="10"/>
        <v>0</v>
      </c>
      <c r="P80" s="69"/>
      <c r="Q80" s="69"/>
      <c r="R80" s="69"/>
      <c r="Z80" s="11" t="s">
        <v>238</v>
      </c>
      <c r="AA80" s="89">
        <f>IF(Environment!C59=0,0,C82/Environment!C59)</f>
        <v>0</v>
      </c>
      <c r="AB80" s="89">
        <f>IF(Environment!D59=0,0,D82/Environment!D59)</f>
        <v>0</v>
      </c>
      <c r="AC80" s="89">
        <f>IF(Environment!E59=0,0,E82/Environment!E59)</f>
        <v>0</v>
      </c>
      <c r="AD80" s="89">
        <f>IF(Environment!F59=0,0,F82/Environment!F59)</f>
        <v>0</v>
      </c>
      <c r="AE80" s="89">
        <f>IF(Environment!G59=0,0,G82/Environment!G59)</f>
        <v>0</v>
      </c>
      <c r="AF80" s="89">
        <f>IF(Environment!H59=0,0,H82/Environment!H59)</f>
        <v>0</v>
      </c>
      <c r="AG80" s="89">
        <f>IF(Environment!I59=0,0,I82/Environment!I59)</f>
        <v>0</v>
      </c>
      <c r="AH80" s="89">
        <f>IF(Environment!J59=0,0,J82/Environment!J59)</f>
        <v>0</v>
      </c>
      <c r="AI80" s="89">
        <f>IF(Environment!K59=0,0,K82/Environment!K59)</f>
        <v>0</v>
      </c>
      <c r="AJ80" s="89">
        <f>IF(Environment!L59=0,0,L82/Environment!L59)</f>
        <v>0</v>
      </c>
      <c r="AK80" s="89">
        <f>IF(Environment!M59=0,0,M82/Environment!M59)</f>
        <v>0</v>
      </c>
      <c r="AL80" s="89">
        <f>IF(Environment!N59=0,0,N82/Environment!N59)</f>
        <v>0</v>
      </c>
    </row>
    <row r="81" spans="1:38" ht="20" customHeight="1" thickBot="1" x14ac:dyDescent="0.25">
      <c r="A81" s="138"/>
      <c r="B81" s="10" t="s">
        <v>194</v>
      </c>
      <c r="C81" s="17"/>
      <c r="D81" s="17"/>
      <c r="E81" s="17"/>
      <c r="F81" s="17"/>
      <c r="G81" s="17"/>
      <c r="H81" s="17"/>
      <c r="I81" s="17"/>
      <c r="J81" s="17"/>
      <c r="K81" s="17"/>
      <c r="L81" s="17"/>
      <c r="M81" s="17"/>
      <c r="N81" s="17"/>
      <c r="O81" s="40">
        <f t="shared" si="10"/>
        <v>0</v>
      </c>
      <c r="P81" s="69"/>
      <c r="Q81" s="69"/>
      <c r="R81" s="69"/>
      <c r="Z81" s="11" t="s">
        <v>239</v>
      </c>
      <c r="AA81" s="89">
        <f>IF(Environment!C60=0,0,C83/Environment!C60)</f>
        <v>0</v>
      </c>
      <c r="AB81" s="89">
        <f>IF(Environment!D60=0,0,D83/Environment!D60)</f>
        <v>0</v>
      </c>
      <c r="AC81" s="89">
        <f>IF(Environment!E60=0,0,E83/Environment!E60)</f>
        <v>0</v>
      </c>
      <c r="AD81" s="89">
        <f>IF(Environment!F60=0,0,F83/Environment!F60)</f>
        <v>0</v>
      </c>
      <c r="AE81" s="89">
        <f>IF(Environment!G60=0,0,G83/Environment!G60)</f>
        <v>0</v>
      </c>
      <c r="AF81" s="89">
        <f>IF(Environment!H60=0,0,H83/Environment!H60)</f>
        <v>0</v>
      </c>
      <c r="AG81" s="89">
        <f>IF(Environment!I60=0,0,I83/Environment!I60)</f>
        <v>0</v>
      </c>
      <c r="AH81" s="89">
        <f>IF(Environment!J60=0,0,J83/Environment!J60)</f>
        <v>0</v>
      </c>
      <c r="AI81" s="89">
        <f>IF(Environment!K60=0,0,K83/Environment!K60)</f>
        <v>0</v>
      </c>
      <c r="AJ81" s="89">
        <f>IF(Environment!L60=0,0,L83/Environment!L60)</f>
        <v>0</v>
      </c>
      <c r="AK81" s="89">
        <f>IF(Environment!M60=0,0,M83/Environment!M60)</f>
        <v>0</v>
      </c>
      <c r="AL81" s="89">
        <f>IF(Environment!N60=0,0,N83/Environment!N60)</f>
        <v>0</v>
      </c>
    </row>
    <row r="82" spans="1:38" ht="20" customHeight="1" thickBot="1" x14ac:dyDescent="0.25">
      <c r="A82" s="138"/>
      <c r="B82" s="10" t="s">
        <v>195</v>
      </c>
      <c r="C82" s="17"/>
      <c r="D82" s="17"/>
      <c r="E82" s="17"/>
      <c r="F82" s="17"/>
      <c r="G82" s="17"/>
      <c r="H82" s="17"/>
      <c r="I82" s="17"/>
      <c r="J82" s="17"/>
      <c r="K82" s="17"/>
      <c r="L82" s="17"/>
      <c r="M82" s="17"/>
      <c r="N82" s="17"/>
      <c r="O82" s="40">
        <f t="shared" si="10"/>
        <v>0</v>
      </c>
      <c r="P82" s="69"/>
      <c r="Q82" s="69"/>
      <c r="R82" s="69"/>
      <c r="Z82" s="11"/>
    </row>
    <row r="83" spans="1:38" ht="20" customHeight="1" thickBot="1" x14ac:dyDescent="0.25">
      <c r="A83" s="140"/>
      <c r="B83" s="10" t="s">
        <v>196</v>
      </c>
      <c r="C83" s="17"/>
      <c r="D83" s="17"/>
      <c r="E83" s="17"/>
      <c r="F83" s="17"/>
      <c r="G83" s="17"/>
      <c r="H83" s="17"/>
      <c r="I83" s="17"/>
      <c r="J83" s="17"/>
      <c r="K83" s="17"/>
      <c r="L83" s="17"/>
      <c r="M83" s="17"/>
      <c r="N83" s="17"/>
      <c r="O83" s="40">
        <f t="shared" si="10"/>
        <v>0</v>
      </c>
      <c r="P83" s="69"/>
      <c r="Q83" s="69"/>
      <c r="R83" s="69"/>
      <c r="Z83" s="11"/>
    </row>
    <row r="84" spans="1:38" ht="20" customHeight="1" thickBot="1" x14ac:dyDescent="0.25">
      <c r="A84" s="137" t="s">
        <v>124</v>
      </c>
      <c r="B84" s="10" t="s">
        <v>197</v>
      </c>
      <c r="C84" s="17"/>
      <c r="D84" s="17"/>
      <c r="E84" s="17"/>
      <c r="F84" s="17"/>
      <c r="G84" s="17"/>
      <c r="H84" s="17"/>
      <c r="I84" s="17"/>
      <c r="J84" s="17"/>
      <c r="K84" s="17"/>
      <c r="L84" s="17"/>
      <c r="M84" s="17"/>
      <c r="N84" s="17"/>
      <c r="O84" s="40">
        <f t="shared" si="10"/>
        <v>0</v>
      </c>
      <c r="P84" s="69"/>
      <c r="Q84" s="69"/>
      <c r="R84" s="69"/>
      <c r="Z84" s="11"/>
    </row>
    <row r="85" spans="1:38" ht="20" customHeight="1" thickBot="1" x14ac:dyDescent="0.25">
      <c r="A85" s="138"/>
      <c r="B85" s="10" t="s">
        <v>246</v>
      </c>
      <c r="C85" s="17"/>
      <c r="D85" s="17"/>
      <c r="E85" s="17"/>
      <c r="F85" s="17"/>
      <c r="G85" s="17"/>
      <c r="H85" s="17"/>
      <c r="I85" s="17"/>
      <c r="J85" s="17"/>
      <c r="K85" s="17"/>
      <c r="L85" s="17"/>
      <c r="M85" s="17"/>
      <c r="N85" s="17"/>
      <c r="O85" s="40">
        <f t="shared" si="10"/>
        <v>0</v>
      </c>
      <c r="P85" s="69"/>
      <c r="Q85" s="69"/>
      <c r="R85" s="69"/>
      <c r="Z85" s="11"/>
    </row>
    <row r="86" spans="1:38" ht="20" customHeight="1" thickBot="1" x14ac:dyDescent="0.25">
      <c r="A86" s="138"/>
      <c r="B86" s="66" t="s">
        <v>198</v>
      </c>
      <c r="C86" s="17"/>
      <c r="D86" s="17"/>
      <c r="E86" s="17"/>
      <c r="F86" s="17"/>
      <c r="G86" s="17"/>
      <c r="H86" s="17"/>
      <c r="I86" s="17"/>
      <c r="J86" s="17"/>
      <c r="K86" s="17"/>
      <c r="L86" s="17"/>
      <c r="M86" s="17"/>
      <c r="N86" s="17"/>
      <c r="O86" s="40">
        <f t="shared" si="10"/>
        <v>0</v>
      </c>
      <c r="P86" s="69"/>
      <c r="Q86" s="69"/>
      <c r="R86" s="69"/>
      <c r="Z86" s="11"/>
    </row>
    <row r="87" spans="1:38" ht="20" customHeight="1" thickBot="1" x14ac:dyDescent="0.25">
      <c r="A87" s="138"/>
      <c r="B87" s="10" t="s">
        <v>199</v>
      </c>
      <c r="C87" s="17"/>
      <c r="D87" s="17"/>
      <c r="E87" s="17"/>
      <c r="F87" s="17"/>
      <c r="G87" s="17"/>
      <c r="H87" s="17"/>
      <c r="I87" s="17"/>
      <c r="J87" s="17"/>
      <c r="K87" s="17"/>
      <c r="L87" s="17"/>
      <c r="M87" s="17"/>
      <c r="N87" s="17"/>
      <c r="O87" s="40">
        <f t="shared" si="10"/>
        <v>0</v>
      </c>
      <c r="P87" s="69"/>
      <c r="Q87" s="69"/>
      <c r="R87" s="69"/>
      <c r="Z87" s="11"/>
    </row>
    <row r="88" spans="1:38" ht="20" customHeight="1" thickBot="1" x14ac:dyDescent="0.25">
      <c r="A88" s="140"/>
      <c r="B88" s="10" t="s">
        <v>144</v>
      </c>
      <c r="C88" s="17"/>
      <c r="D88" s="17"/>
      <c r="E88" s="17"/>
      <c r="F88" s="17"/>
      <c r="G88" s="17"/>
      <c r="H88" s="17"/>
      <c r="I88" s="17"/>
      <c r="J88" s="17"/>
      <c r="K88" s="17"/>
      <c r="L88" s="17"/>
      <c r="M88" s="17"/>
      <c r="N88" s="17"/>
      <c r="O88" s="40">
        <f t="shared" si="10"/>
        <v>0</v>
      </c>
      <c r="P88" s="69"/>
      <c r="Q88" s="69"/>
      <c r="R88" s="69"/>
      <c r="Z88" s="11"/>
    </row>
    <row r="89" spans="1:38" ht="20" customHeight="1" thickBot="1" x14ac:dyDescent="0.25">
      <c r="A89" s="92"/>
      <c r="B89" s="92"/>
      <c r="C89" s="141" t="s">
        <v>18</v>
      </c>
      <c r="D89" s="141"/>
      <c r="E89" s="141"/>
      <c r="F89" s="141"/>
      <c r="G89" s="141"/>
      <c r="H89" s="141"/>
      <c r="I89" s="141"/>
      <c r="J89" s="141"/>
      <c r="K89" s="141"/>
      <c r="L89" s="141"/>
      <c r="M89" s="141"/>
      <c r="N89" s="141"/>
      <c r="O89" s="142"/>
      <c r="P89" s="91"/>
      <c r="Q89" s="91"/>
      <c r="R89" s="91"/>
      <c r="Z89" s="11"/>
    </row>
    <row r="90" spans="1:38" ht="20" customHeight="1" thickBot="1" x14ac:dyDescent="0.25">
      <c r="A90" s="122" t="s">
        <v>211</v>
      </c>
      <c r="B90" s="43" t="s">
        <v>113</v>
      </c>
      <c r="C90" s="126"/>
      <c r="D90" s="127"/>
      <c r="E90" s="127"/>
      <c r="F90" s="127"/>
      <c r="G90" s="127"/>
      <c r="H90" s="127"/>
      <c r="I90" s="127"/>
      <c r="J90" s="127"/>
      <c r="K90" s="127"/>
      <c r="L90" s="127"/>
      <c r="M90" s="127"/>
      <c r="N90" s="128"/>
      <c r="O90" s="67"/>
      <c r="P90" s="70"/>
      <c r="Q90" s="70"/>
      <c r="R90" s="70"/>
      <c r="Z90" s="11"/>
    </row>
    <row r="91" spans="1:38" ht="20" customHeight="1" thickBot="1" x14ac:dyDescent="0.25">
      <c r="A91" s="139"/>
      <c r="B91" s="51" t="s">
        <v>220</v>
      </c>
      <c r="C91" s="132"/>
      <c r="D91" s="133"/>
      <c r="E91" s="133"/>
      <c r="F91" s="133"/>
      <c r="G91" s="133"/>
      <c r="H91" s="133"/>
      <c r="I91" s="133"/>
      <c r="J91" s="133"/>
      <c r="K91" s="133"/>
      <c r="L91" s="133"/>
      <c r="M91" s="133"/>
      <c r="N91" s="134"/>
      <c r="O91" s="17"/>
      <c r="P91" s="71"/>
      <c r="Q91" s="71"/>
      <c r="R91" s="71"/>
      <c r="Z91" s="11"/>
    </row>
    <row r="92" spans="1:38" ht="20" customHeight="1" thickBot="1" x14ac:dyDescent="0.25">
      <c r="A92" s="139"/>
      <c r="B92" s="51" t="s">
        <v>48</v>
      </c>
      <c r="C92" s="132"/>
      <c r="D92" s="133"/>
      <c r="E92" s="133"/>
      <c r="F92" s="133"/>
      <c r="G92" s="133"/>
      <c r="H92" s="133"/>
      <c r="I92" s="133"/>
      <c r="J92" s="133"/>
      <c r="K92" s="133"/>
      <c r="L92" s="133"/>
      <c r="M92" s="133"/>
      <c r="N92" s="134"/>
      <c r="O92" s="19"/>
      <c r="P92" s="71"/>
      <c r="Q92" s="71"/>
      <c r="R92" s="71"/>
      <c r="Z92" s="11"/>
    </row>
    <row r="93" spans="1:38" ht="20" customHeight="1" thickBot="1" x14ac:dyDescent="0.25">
      <c r="A93" s="139"/>
      <c r="B93" s="51" t="s">
        <v>121</v>
      </c>
      <c r="C93" s="129"/>
      <c r="D93" s="130"/>
      <c r="E93" s="130"/>
      <c r="F93" s="130"/>
      <c r="G93" s="130"/>
      <c r="H93" s="130"/>
      <c r="I93" s="130"/>
      <c r="J93" s="130"/>
      <c r="K93" s="130"/>
      <c r="L93" s="130"/>
      <c r="M93" s="130"/>
      <c r="N93" s="131"/>
      <c r="O93" s="17"/>
      <c r="P93" s="71"/>
      <c r="Q93" s="71"/>
      <c r="R93" s="71"/>
      <c r="Z93" s="11" t="s">
        <v>156</v>
      </c>
      <c r="AA93" s="89">
        <f>IF(Environment!C64=0,0,C80/Environment!C64)</f>
        <v>0</v>
      </c>
      <c r="AB93" s="89">
        <f>IF(Environment!D64=0,0,D80/Environment!D64)</f>
        <v>0</v>
      </c>
      <c r="AC93" s="89">
        <f>IF(Environment!E64=0,0,E80/Environment!E64)</f>
        <v>0</v>
      </c>
      <c r="AD93" s="89">
        <f>IF(Environment!F64=0,0,F80/Environment!F64)</f>
        <v>0</v>
      </c>
      <c r="AE93" s="89">
        <f>IF(Environment!G64=0,0,G80/Environment!G64)</f>
        <v>0</v>
      </c>
      <c r="AF93" s="89">
        <f>IF(Environment!H64=0,0,H80/Environment!H64)</f>
        <v>0</v>
      </c>
      <c r="AG93" s="89">
        <f>IF(Environment!I64=0,0,I80/Environment!I64)</f>
        <v>0</v>
      </c>
      <c r="AH93" s="89">
        <f>IF(Environment!J64=0,0,J80/Environment!J64)</f>
        <v>0</v>
      </c>
      <c r="AI93" s="89">
        <f>IF(Environment!K64=0,0,K80/Environment!K64)</f>
        <v>0</v>
      </c>
      <c r="AJ93" s="89">
        <f>IF(Environment!L64=0,0,L80/Environment!L64)</f>
        <v>0</v>
      </c>
      <c r="AK93" s="89">
        <f>IF(Environment!M64=0,0,M80/Environment!M64)</f>
        <v>0</v>
      </c>
      <c r="AL93" s="89">
        <f>IF(Environment!N64=0,0,N80/Environment!N64)</f>
        <v>0</v>
      </c>
    </row>
    <row r="94" spans="1:38" ht="20" customHeight="1" thickBot="1" x14ac:dyDescent="0.25">
      <c r="A94" s="139"/>
      <c r="B94" s="51" t="s">
        <v>120</v>
      </c>
      <c r="C94" s="17"/>
      <c r="D94" s="17"/>
      <c r="E94" s="17"/>
      <c r="F94" s="17"/>
      <c r="G94" s="17"/>
      <c r="H94" s="17"/>
      <c r="I94" s="17"/>
      <c r="J94" s="17"/>
      <c r="K94" s="17"/>
      <c r="L94" s="17"/>
      <c r="M94" s="17"/>
      <c r="N94" s="17"/>
      <c r="O94" s="40">
        <f>IF(Safety!O95=0,0,(C94*12+(D94-C94)*11+(E94-D94)*10+(F94-E94)*9+(G94-F94)*8+(H94-G94)*7+(I94-H94)*6+(J94-I94)*5+(K94-J94)*4+(L94-K94)*3+(M94-L94)*2+(N94-M94))/Safety!O95)</f>
        <v>0</v>
      </c>
      <c r="P94" s="69"/>
      <c r="Q94" s="69"/>
      <c r="R94" s="69"/>
      <c r="Z94" s="11" t="s">
        <v>157</v>
      </c>
      <c r="AA94" s="89">
        <f>IF(Environment!C64=0,0,C81/Environment!C64)</f>
        <v>0</v>
      </c>
      <c r="AB94" s="89">
        <f>IF(Environment!D64=0,0,D81/Environment!D64)</f>
        <v>0</v>
      </c>
      <c r="AC94" s="89">
        <f>IF(Environment!E64=0,0,E81/Environment!E64)</f>
        <v>0</v>
      </c>
      <c r="AD94" s="89">
        <f>IF(Environment!F64=0,0,F81/Environment!F64)</f>
        <v>0</v>
      </c>
      <c r="AE94" s="89">
        <f>IF(Environment!G64=0,0,G81/Environment!G64)</f>
        <v>0</v>
      </c>
      <c r="AF94" s="89">
        <f>IF(Environment!H64=0,0,H81/Environment!H64)</f>
        <v>0</v>
      </c>
      <c r="AG94" s="89">
        <f>IF(Environment!I64=0,0,I81/Environment!I64)</f>
        <v>0</v>
      </c>
      <c r="AH94" s="89">
        <f>IF(Environment!J64=0,0,J81/Environment!J64)</f>
        <v>0</v>
      </c>
      <c r="AI94" s="89">
        <f>IF(Environment!K64=0,0,K81/Environment!K64)</f>
        <v>0</v>
      </c>
      <c r="AJ94" s="89">
        <f>IF(Environment!L64=0,0,L81/Environment!L64)</f>
        <v>0</v>
      </c>
      <c r="AK94" s="89">
        <f>IF(Environment!M64=0,0,M81/Environment!M64)</f>
        <v>0</v>
      </c>
      <c r="AL94" s="89">
        <f>IF(Environment!N64=0,0,N81/Environment!N64)</f>
        <v>0</v>
      </c>
    </row>
    <row r="95" spans="1:38" ht="20" customHeight="1" thickBot="1" x14ac:dyDescent="0.25">
      <c r="A95" s="123"/>
      <c r="B95" s="68" t="s">
        <v>130</v>
      </c>
      <c r="C95" s="17"/>
      <c r="D95" s="17"/>
      <c r="E95" s="17"/>
      <c r="F95" s="17"/>
      <c r="G95" s="17"/>
      <c r="H95" s="17"/>
      <c r="I95" s="17"/>
      <c r="J95" s="17"/>
      <c r="K95" s="17"/>
      <c r="L95" s="17"/>
      <c r="M95" s="17"/>
      <c r="N95" s="17"/>
      <c r="O95" s="40">
        <f>SUM(C95:N95)</f>
        <v>0</v>
      </c>
      <c r="P95" s="69"/>
      <c r="Q95" s="69"/>
      <c r="R95" s="69"/>
      <c r="Z95" s="11" t="s">
        <v>158</v>
      </c>
      <c r="AA95" s="89">
        <f>IF(Environment!C64-C94=0,0,C78/(Environment!C64-C94))</f>
        <v>0</v>
      </c>
      <c r="AB95" s="89">
        <f>IF(Environment!D64-D94=0,0,D78/(Environment!D64-D94))</f>
        <v>0</v>
      </c>
      <c r="AC95" s="89">
        <f>IF(Environment!E64-E94=0,0,E78/(Environment!E64-E94))</f>
        <v>0</v>
      </c>
      <c r="AD95" s="89">
        <f>IF(Environment!F64-F94=0,0,F78/(Environment!F64-F94))</f>
        <v>0</v>
      </c>
      <c r="AE95" s="89">
        <f>IF(Environment!G64-G94=0,0,G78/(Environment!G64-G94))</f>
        <v>0</v>
      </c>
      <c r="AF95" s="89">
        <f>IF(Environment!H64-H94=0,0,H78/(Environment!H64-H94))</f>
        <v>0</v>
      </c>
      <c r="AG95" s="89">
        <f>IF(Environment!I64-I94=0,0,I78/(Environment!I64-I94))</f>
        <v>0</v>
      </c>
      <c r="AH95" s="89">
        <f>IF(Environment!J64-J94=0,0,J78/(Environment!J64-J94))</f>
        <v>0</v>
      </c>
      <c r="AI95" s="89">
        <f>IF(Environment!K64-K94=0,0,K78/(Environment!K64-K94))</f>
        <v>0</v>
      </c>
      <c r="AJ95" s="89">
        <f>IF(Environment!L64-L94=0,0,L78/(Environment!L64-L94))</f>
        <v>0</v>
      </c>
      <c r="AK95" s="89">
        <f>IF(Environment!M64-M94=0,0,M78/(Environment!M64-M94))</f>
        <v>0</v>
      </c>
      <c r="AL95" s="89">
        <f>IF(Environment!N64-N94=0,0,N78/(Environment!N64-N94))</f>
        <v>0</v>
      </c>
    </row>
    <row r="96" spans="1:38" x14ac:dyDescent="0.2">
      <c r="Z96" s="11" t="s">
        <v>165</v>
      </c>
      <c r="AA96" s="89">
        <f t="shared" ref="AA96:AL96" si="11">IF(SUM(C77:C88)=0,0,SUM(C77:C88)/C95)</f>
        <v>0</v>
      </c>
      <c r="AB96" s="89">
        <f t="shared" si="11"/>
        <v>0</v>
      </c>
      <c r="AC96" s="89">
        <f t="shared" si="11"/>
        <v>0</v>
      </c>
      <c r="AD96" s="89">
        <f t="shared" si="11"/>
        <v>0</v>
      </c>
      <c r="AE96" s="89">
        <f t="shared" si="11"/>
        <v>0</v>
      </c>
      <c r="AF96" s="89">
        <f t="shared" si="11"/>
        <v>0</v>
      </c>
      <c r="AG96" s="89">
        <f t="shared" si="11"/>
        <v>0</v>
      </c>
      <c r="AH96" s="89">
        <f t="shared" si="11"/>
        <v>0</v>
      </c>
      <c r="AI96" s="89">
        <f t="shared" si="11"/>
        <v>0</v>
      </c>
      <c r="AJ96" s="89">
        <f t="shared" si="11"/>
        <v>0</v>
      </c>
      <c r="AK96" s="89">
        <f t="shared" si="11"/>
        <v>0</v>
      </c>
      <c r="AL96" s="89">
        <f t="shared" si="11"/>
        <v>0</v>
      </c>
    </row>
  </sheetData>
  <sheetProtection password="B6D3" sheet="1" objects="1" scenarios="1"/>
  <mergeCells count="32">
    <mergeCell ref="C51:O51"/>
    <mergeCell ref="A53:A55"/>
    <mergeCell ref="A56:A59"/>
    <mergeCell ref="C89:O89"/>
    <mergeCell ref="C90:N93"/>
    <mergeCell ref="A60:A64"/>
    <mergeCell ref="C65:O65"/>
    <mergeCell ref="C66:N69"/>
    <mergeCell ref="C74:O74"/>
    <mergeCell ref="C75:O75"/>
    <mergeCell ref="A66:A71"/>
    <mergeCell ref="A90:A95"/>
    <mergeCell ref="A77:A79"/>
    <mergeCell ref="A80:A83"/>
    <mergeCell ref="A84:A88"/>
    <mergeCell ref="A32:A35"/>
    <mergeCell ref="A36:A40"/>
    <mergeCell ref="C41:O41"/>
    <mergeCell ref="C42:N45"/>
    <mergeCell ref="C50:O50"/>
    <mergeCell ref="A42:A47"/>
    <mergeCell ref="C18:N21"/>
    <mergeCell ref="C2:O2"/>
    <mergeCell ref="C26:O26"/>
    <mergeCell ref="C27:O27"/>
    <mergeCell ref="A29:A31"/>
    <mergeCell ref="A18:A23"/>
    <mergeCell ref="A5:A7"/>
    <mergeCell ref="A8:A11"/>
    <mergeCell ref="A12:A16"/>
    <mergeCell ref="C3:O3"/>
    <mergeCell ref="C17:O17"/>
  </mergeCells>
  <pageMargins left="0.7" right="0.7" top="0.75" bottom="0.75" header="0.3" footer="0.3"/>
  <pageSetup paperSize="9" orientation="portrait" horizontalDpi="1200" verticalDpi="12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enableFormatConditionsCalculation="0"/>
  <dimension ref="A1:AO51"/>
  <sheetViews>
    <sheetView topLeftCell="B19" workbookViewId="0">
      <selection activeCell="R48" sqref="R48"/>
    </sheetView>
  </sheetViews>
  <sheetFormatPr baseColWidth="10" defaultColWidth="9" defaultRowHeight="15" x14ac:dyDescent="0.2"/>
  <cols>
    <col min="1" max="1" width="12.796875" style="7" customWidth="1"/>
    <col min="2" max="18" width="8.796875" style="7" customWidth="1"/>
    <col min="19" max="21" width="8.796875" style="7" hidden="1" customWidth="1"/>
    <col min="22" max="22" width="22.796875" style="7" customWidth="1"/>
    <col min="23" max="23" width="66.796875" style="7" customWidth="1"/>
    <col min="24" max="27" width="7.796875" style="7" customWidth="1"/>
    <col min="28" max="28" width="9" style="7"/>
    <col min="29" max="29" width="69.19921875" style="7" customWidth="1"/>
    <col min="30" max="16384" width="9" style="7"/>
  </cols>
  <sheetData>
    <row r="1" spans="1:41" ht="16" thickBot="1" x14ac:dyDescent="0.25"/>
    <row r="2" spans="1:41" ht="20" customHeight="1" x14ac:dyDescent="0.25">
      <c r="A2" s="43"/>
      <c r="B2" s="44"/>
      <c r="C2" s="44"/>
      <c r="D2" s="44"/>
      <c r="E2" s="44"/>
      <c r="F2" s="116">
        <v>2013</v>
      </c>
      <c r="G2" s="116"/>
      <c r="H2" s="116"/>
      <c r="I2" s="116"/>
      <c r="J2" s="116"/>
      <c r="K2" s="116"/>
      <c r="L2" s="116"/>
      <c r="M2" s="116"/>
      <c r="N2" s="116"/>
      <c r="O2" s="116"/>
      <c r="P2" s="116"/>
      <c r="Q2" s="116"/>
      <c r="R2" s="117"/>
      <c r="S2" s="55"/>
      <c r="T2" s="55"/>
      <c r="U2" s="55"/>
    </row>
    <row r="3" spans="1:41" ht="20" customHeight="1" thickBot="1" x14ac:dyDescent="0.25">
      <c r="A3" s="72">
        <v>2013</v>
      </c>
      <c r="B3" s="153" t="s">
        <v>49</v>
      </c>
      <c r="C3" s="153"/>
      <c r="D3" s="153"/>
      <c r="E3" s="153"/>
      <c r="F3" s="153"/>
      <c r="G3" s="153"/>
      <c r="H3" s="153"/>
      <c r="I3" s="153"/>
      <c r="J3" s="153"/>
      <c r="K3" s="153"/>
      <c r="L3" s="153"/>
      <c r="M3" s="153"/>
      <c r="N3" s="153"/>
      <c r="O3" s="146" t="s">
        <v>17</v>
      </c>
      <c r="P3" s="146"/>
      <c r="Q3" s="146"/>
      <c r="R3" s="73"/>
      <c r="S3" s="90"/>
      <c r="T3" s="90"/>
      <c r="U3" s="90"/>
      <c r="V3" s="8" t="s">
        <v>20</v>
      </c>
      <c r="W3" s="46"/>
      <c r="X3" s="24" t="s">
        <v>1</v>
      </c>
      <c r="Y3" s="46"/>
      <c r="Z3" s="46"/>
      <c r="AA3" s="46"/>
      <c r="AI3" s="7">
        <v>2013</v>
      </c>
    </row>
    <row r="4" spans="1:41" s="47" customFormat="1" ht="20" customHeight="1" thickBot="1" x14ac:dyDescent="0.25">
      <c r="B4" s="150"/>
      <c r="C4" s="151"/>
      <c r="D4" s="151"/>
      <c r="E4" s="152"/>
      <c r="F4" s="13" t="s">
        <v>173</v>
      </c>
      <c r="G4" s="13" t="s">
        <v>174</v>
      </c>
      <c r="H4" s="13" t="s">
        <v>175</v>
      </c>
      <c r="I4" s="13" t="s">
        <v>176</v>
      </c>
      <c r="J4" s="13" t="s">
        <v>177</v>
      </c>
      <c r="K4" s="13" t="s">
        <v>178</v>
      </c>
      <c r="L4" s="13" t="s">
        <v>179</v>
      </c>
      <c r="M4" s="13" t="s">
        <v>180</v>
      </c>
      <c r="N4" s="13" t="s">
        <v>181</v>
      </c>
      <c r="O4" s="13" t="s">
        <v>182</v>
      </c>
      <c r="P4" s="13" t="s">
        <v>183</v>
      </c>
      <c r="Q4" s="13" t="s">
        <v>184</v>
      </c>
      <c r="R4" s="74" t="s">
        <v>189</v>
      </c>
      <c r="S4" s="75">
        <v>2014</v>
      </c>
      <c r="T4" s="75">
        <v>2015</v>
      </c>
      <c r="U4" s="75">
        <v>2016</v>
      </c>
      <c r="V4" s="61"/>
      <c r="W4" s="62"/>
      <c r="X4" s="23">
        <v>2013</v>
      </c>
      <c r="Y4" s="61">
        <v>2014</v>
      </c>
      <c r="Z4" s="61">
        <v>2015</v>
      </c>
      <c r="AA4" s="61">
        <v>2016</v>
      </c>
      <c r="AD4" s="13" t="s">
        <v>173</v>
      </c>
      <c r="AE4" s="13" t="s">
        <v>174</v>
      </c>
      <c r="AF4" s="13" t="s">
        <v>175</v>
      </c>
      <c r="AG4" s="13" t="s">
        <v>176</v>
      </c>
      <c r="AH4" s="13" t="s">
        <v>177</v>
      </c>
      <c r="AI4" s="13" t="s">
        <v>178</v>
      </c>
      <c r="AJ4" s="13" t="s">
        <v>179</v>
      </c>
      <c r="AK4" s="13" t="s">
        <v>180</v>
      </c>
      <c r="AL4" s="13" t="s">
        <v>181</v>
      </c>
      <c r="AM4" s="13" t="s">
        <v>182</v>
      </c>
      <c r="AN4" s="13" t="s">
        <v>183</v>
      </c>
      <c r="AO4" s="13" t="s">
        <v>184</v>
      </c>
    </row>
    <row r="5" spans="1:41" ht="20" customHeight="1" thickBot="1" x14ac:dyDescent="0.25">
      <c r="A5" s="122" t="s">
        <v>209</v>
      </c>
      <c r="B5" s="147" t="s">
        <v>185</v>
      </c>
      <c r="C5" s="148"/>
      <c r="D5" s="148"/>
      <c r="E5" s="149"/>
      <c r="F5" s="17"/>
      <c r="G5" s="17"/>
      <c r="H5" s="17"/>
      <c r="I5" s="17"/>
      <c r="J5" s="17"/>
      <c r="K5" s="17"/>
      <c r="L5" s="17"/>
      <c r="M5" s="17"/>
      <c r="N5" s="17"/>
      <c r="O5" s="17"/>
      <c r="P5" s="17"/>
      <c r="Q5" s="17"/>
      <c r="R5" s="40">
        <f>IF(Safety!O$5=0,0,SUM(F5:Q5)*12/Safety!O$5)</f>
        <v>0</v>
      </c>
      <c r="S5" s="82">
        <f>R18</f>
        <v>0</v>
      </c>
      <c r="T5" s="82">
        <f>R31</f>
        <v>0</v>
      </c>
      <c r="U5" s="82">
        <f>R44</f>
        <v>0</v>
      </c>
      <c r="W5" s="76" t="s">
        <v>125</v>
      </c>
      <c r="X5" s="42">
        <f>IF(R6=0,0,R5/R6)</f>
        <v>0</v>
      </c>
      <c r="Y5" s="42">
        <f>IF(S6=0,0,S5/S6)</f>
        <v>0</v>
      </c>
      <c r="Z5" s="42">
        <f>IF(T6=0,0,T5/T6)</f>
        <v>0</v>
      </c>
      <c r="AA5" s="42">
        <f>IF(U6=0,0,U5/U6)</f>
        <v>0</v>
      </c>
      <c r="AC5" s="88" t="s">
        <v>125</v>
      </c>
      <c r="AD5" s="89">
        <f>IF(F6=0,0,F5/F6)</f>
        <v>0</v>
      </c>
      <c r="AE5" s="89">
        <f t="shared" ref="AE5:AO5" si="0">IF(G6=0,0,G5/G6)</f>
        <v>0</v>
      </c>
      <c r="AF5" s="89">
        <f t="shared" si="0"/>
        <v>0</v>
      </c>
      <c r="AG5" s="89">
        <f t="shared" si="0"/>
        <v>0</v>
      </c>
      <c r="AH5" s="89">
        <f t="shared" si="0"/>
        <v>0</v>
      </c>
      <c r="AI5" s="89">
        <f t="shared" si="0"/>
        <v>0</v>
      </c>
      <c r="AJ5" s="89">
        <f t="shared" si="0"/>
        <v>0</v>
      </c>
      <c r="AK5" s="89">
        <f t="shared" si="0"/>
        <v>0</v>
      </c>
      <c r="AL5" s="89">
        <f t="shared" si="0"/>
        <v>0</v>
      </c>
      <c r="AM5" s="89">
        <f t="shared" si="0"/>
        <v>0</v>
      </c>
      <c r="AN5" s="89">
        <f t="shared" si="0"/>
        <v>0</v>
      </c>
      <c r="AO5" s="89">
        <f t="shared" si="0"/>
        <v>0</v>
      </c>
    </row>
    <row r="6" spans="1:41" ht="20" customHeight="1" thickBot="1" x14ac:dyDescent="0.25">
      <c r="A6" s="123"/>
      <c r="B6" s="147" t="s">
        <v>188</v>
      </c>
      <c r="C6" s="148"/>
      <c r="D6" s="148"/>
      <c r="E6" s="149"/>
      <c r="F6" s="17"/>
      <c r="G6" s="17"/>
      <c r="H6" s="17"/>
      <c r="I6" s="17"/>
      <c r="J6" s="17"/>
      <c r="K6" s="17"/>
      <c r="L6" s="17"/>
      <c r="M6" s="17"/>
      <c r="N6" s="17"/>
      <c r="O6" s="17"/>
      <c r="P6" s="17"/>
      <c r="Q6" s="17"/>
      <c r="R6" s="40">
        <f>IF(Safety!O$5=0,0,SUM(F6:Q6)*12/Safety!O$5)</f>
        <v>0</v>
      </c>
      <c r="S6" s="82">
        <f>R19</f>
        <v>0</v>
      </c>
      <c r="T6" s="82">
        <f>R32</f>
        <v>0</v>
      </c>
      <c r="U6" s="82">
        <f>R45</f>
        <v>0</v>
      </c>
      <c r="W6" s="32" t="s">
        <v>222</v>
      </c>
      <c r="X6" s="83">
        <f>IF(Safety!O5=0,0,R6*12/Safety!O5)</f>
        <v>0</v>
      </c>
      <c r="Y6" s="83">
        <f>IF(Safety!P5=0,0,S6*12/Safety!P5)</f>
        <v>0</v>
      </c>
      <c r="Z6" s="83">
        <f>IF(Safety!Q5=0,0,T6*12/Safety!Q5)</f>
        <v>0</v>
      </c>
      <c r="AA6" s="83">
        <f>IF(Safety!R5=0,0,U6*12/Safety!R5)</f>
        <v>0</v>
      </c>
      <c r="AC6" s="11" t="s">
        <v>244</v>
      </c>
      <c r="AD6" s="89">
        <f>F6</f>
        <v>0</v>
      </c>
      <c r="AE6" s="89">
        <f t="shared" ref="AE6:AO6" si="1">G6</f>
        <v>0</v>
      </c>
      <c r="AF6" s="89">
        <f t="shared" si="1"/>
        <v>0</v>
      </c>
      <c r="AG6" s="89">
        <f t="shared" si="1"/>
        <v>0</v>
      </c>
      <c r="AH6" s="89">
        <f t="shared" si="1"/>
        <v>0</v>
      </c>
      <c r="AI6" s="89">
        <f t="shared" si="1"/>
        <v>0</v>
      </c>
      <c r="AJ6" s="89">
        <f t="shared" si="1"/>
        <v>0</v>
      </c>
      <c r="AK6" s="89">
        <f t="shared" si="1"/>
        <v>0</v>
      </c>
      <c r="AL6" s="89">
        <f t="shared" si="1"/>
        <v>0</v>
      </c>
      <c r="AM6" s="89">
        <f t="shared" si="1"/>
        <v>0</v>
      </c>
      <c r="AN6" s="89">
        <f t="shared" si="1"/>
        <v>0</v>
      </c>
      <c r="AO6" s="89">
        <f t="shared" si="1"/>
        <v>0</v>
      </c>
    </row>
    <row r="7" spans="1:41" ht="20" customHeight="1" thickBot="1" x14ac:dyDescent="0.25">
      <c r="A7" s="77"/>
      <c r="B7" s="78"/>
      <c r="C7" s="78"/>
      <c r="D7" s="78"/>
      <c r="E7" s="78"/>
      <c r="F7" s="78"/>
      <c r="G7" s="78"/>
      <c r="H7" s="78"/>
      <c r="I7" s="78"/>
      <c r="J7" s="78"/>
      <c r="K7" s="78"/>
      <c r="L7" s="78"/>
      <c r="M7" s="78"/>
      <c r="N7" s="78"/>
      <c r="O7" s="124" t="s">
        <v>18</v>
      </c>
      <c r="P7" s="124"/>
      <c r="Q7" s="124"/>
      <c r="R7" s="79"/>
      <c r="S7" s="78"/>
      <c r="T7" s="78"/>
      <c r="U7" s="78"/>
      <c r="W7" s="46"/>
      <c r="X7" s="24" t="s">
        <v>7</v>
      </c>
      <c r="Y7" s="46"/>
      <c r="Z7" s="46"/>
      <c r="AA7" s="46"/>
      <c r="AC7" s="58"/>
    </row>
    <row r="8" spans="1:41" ht="20" customHeight="1" thickBot="1" x14ac:dyDescent="0.25">
      <c r="A8" s="122" t="s">
        <v>210</v>
      </c>
      <c r="B8" s="143" t="s">
        <v>186</v>
      </c>
      <c r="C8" s="144"/>
      <c r="D8" s="144"/>
      <c r="E8" s="145"/>
      <c r="F8" s="17"/>
      <c r="G8" s="17"/>
      <c r="H8" s="17"/>
      <c r="I8" s="17"/>
      <c r="J8" s="17"/>
      <c r="K8" s="17"/>
      <c r="L8" s="17"/>
      <c r="M8" s="17"/>
      <c r="N8" s="17"/>
      <c r="O8" s="17"/>
      <c r="P8" s="17"/>
      <c r="Q8" s="17"/>
      <c r="R8" s="40">
        <f>IF(Safety!O$5=0,0,SUM(F8:Q8)*12/Safety!O$5)</f>
        <v>0</v>
      </c>
      <c r="S8" s="82">
        <f>R21</f>
        <v>0</v>
      </c>
      <c r="T8" s="82">
        <f>R34</f>
        <v>0</v>
      </c>
      <c r="U8" s="82">
        <f>R47</f>
        <v>0</v>
      </c>
      <c r="W8" s="30" t="s">
        <v>126</v>
      </c>
      <c r="X8" s="54">
        <f>IF(Safety!O6=0,0,1-R8/Safety!O6)</f>
        <v>0</v>
      </c>
      <c r="Y8" s="54">
        <f>IF(Safety!P6=0,0,1-S8/Safety!P6)</f>
        <v>0</v>
      </c>
      <c r="Z8" s="54">
        <f>IF(Safety!Q6=0,0,1-T8/Safety!Q6)</f>
        <v>0</v>
      </c>
      <c r="AA8" s="54">
        <f>IF(Safety!R6=0,0,1-U8/Safety!R6)</f>
        <v>0</v>
      </c>
      <c r="AC8" s="11" t="s">
        <v>126</v>
      </c>
      <c r="AD8" s="89">
        <f>IF(Safety!C6=0,0,1-F8/Safety!C6)</f>
        <v>0</v>
      </c>
      <c r="AE8" s="89">
        <f>IF(Safety!D6=0,0,1-G8/Safety!D6)</f>
        <v>0</v>
      </c>
      <c r="AF8" s="89">
        <f>IF(Safety!E6=0,0,1-H8/Safety!E6)</f>
        <v>0</v>
      </c>
      <c r="AG8" s="89">
        <f>IF(Safety!F6=0,0,1-I8/Safety!F6)</f>
        <v>0</v>
      </c>
      <c r="AH8" s="89">
        <f>IF(Safety!G6=0,0,1-J8/Safety!G6)</f>
        <v>0</v>
      </c>
      <c r="AI8" s="89">
        <f>IF(Safety!H6=0,0,1-K8/Safety!H6)</f>
        <v>0</v>
      </c>
      <c r="AJ8" s="89">
        <f>IF(Safety!I6=0,0,1-L8/Safety!I6)</f>
        <v>0</v>
      </c>
      <c r="AK8" s="89">
        <f>IF(Safety!J6=0,0,1-M8/Safety!J6)</f>
        <v>0</v>
      </c>
      <c r="AL8" s="89">
        <f>IF(Safety!K6=0,0,1-N8/Safety!K6)</f>
        <v>0</v>
      </c>
      <c r="AM8" s="89">
        <f>IF(Safety!L6=0,0,1-O8/Safety!L6)</f>
        <v>0</v>
      </c>
      <c r="AN8" s="89">
        <f>IF(Safety!M6=0,0,1-P8/Safety!M6)</f>
        <v>0</v>
      </c>
      <c r="AO8" s="89">
        <f>IF(Safety!N6=0,0,1-Q8/Safety!N6)</f>
        <v>0</v>
      </c>
    </row>
    <row r="9" spans="1:41" ht="20" customHeight="1" thickBot="1" x14ac:dyDescent="0.25">
      <c r="A9" s="139"/>
      <c r="B9" s="143" t="s">
        <v>245</v>
      </c>
      <c r="C9" s="144"/>
      <c r="D9" s="144"/>
      <c r="E9" s="145"/>
      <c r="F9" s="17"/>
      <c r="G9" s="17"/>
      <c r="H9" s="17"/>
      <c r="I9" s="17"/>
      <c r="J9" s="17"/>
      <c r="K9" s="17"/>
      <c r="L9" s="17"/>
      <c r="M9" s="17"/>
      <c r="N9" s="17"/>
      <c r="O9" s="17"/>
      <c r="P9" s="17"/>
      <c r="Q9" s="17"/>
      <c r="R9" s="40">
        <f>IF(Safety!O$5=0,0,SUM(F9:Q9)*12/Safety!O$5)</f>
        <v>0</v>
      </c>
      <c r="S9" s="69"/>
      <c r="T9" s="69"/>
      <c r="U9" s="69"/>
      <c r="W9" s="31" t="s">
        <v>127</v>
      </c>
      <c r="X9" s="54">
        <f>IF(Safety!O6*R8=0,0,R10/(Safety!O6-R8))</f>
        <v>0</v>
      </c>
      <c r="Y9" s="54">
        <f>IF(Safety!P6*S8=0,0,S10/(Safety!P6-S8))</f>
        <v>0</v>
      </c>
      <c r="Z9" s="54">
        <f>IF(Safety!Q6*T8=0,0,T10/(Safety!Q6-T8))</f>
        <v>0</v>
      </c>
      <c r="AA9" s="54">
        <f>IF(Safety!R6*U8=0,0,U10/(Safety!R6-U8))</f>
        <v>0</v>
      </c>
      <c r="AC9" s="11" t="s">
        <v>127</v>
      </c>
      <c r="AD9" s="89">
        <f>IF((Safety!C6-F8)=0,0,F10/(Safety!C6-F8))</f>
        <v>0</v>
      </c>
      <c r="AE9" s="89">
        <f>IF((Safety!D6-G8)=0,0,G10/(Safety!D6-G8))</f>
        <v>0</v>
      </c>
      <c r="AF9" s="89">
        <f>IF((Safety!E6-H8)=0,0,H10/(Safety!E6-H8))</f>
        <v>0</v>
      </c>
      <c r="AG9" s="89">
        <f>IF((Safety!F6-I8)=0,0,I10/(Safety!F6-I8))</f>
        <v>0</v>
      </c>
      <c r="AH9" s="89">
        <f>IF((Safety!G6-J8)=0,0,J10/(Safety!G6-J8))</f>
        <v>0</v>
      </c>
      <c r="AI9" s="89">
        <f>IF((Safety!H6-K8)=0,0,K10/(Safety!H6-K8))</f>
        <v>0</v>
      </c>
      <c r="AJ9" s="89">
        <f>IF((Safety!I6-L8)=0,0,L10/(Safety!I6-L8))</f>
        <v>0</v>
      </c>
      <c r="AK9" s="89">
        <f>IF((Safety!J6-M8)=0,0,M10/(Safety!J6-M8))</f>
        <v>0</v>
      </c>
      <c r="AL9" s="89">
        <f>IF((Safety!K6-N8)=0,0,N10/(Safety!K6-N8))</f>
        <v>0</v>
      </c>
      <c r="AM9" s="89">
        <f>IF((Safety!L6-O8)=0,0,O10/(Safety!L6-O8))</f>
        <v>0</v>
      </c>
      <c r="AN9" s="89">
        <f>IF((Safety!M6-P8)=0,0,P10/(Safety!M6-P8))</f>
        <v>0</v>
      </c>
      <c r="AO9" s="89">
        <f>IF((Safety!N6-Q8)=0,0,Q10/(Safety!N6-Q8))</f>
        <v>0</v>
      </c>
    </row>
    <row r="10" spans="1:41" ht="20" customHeight="1" thickBot="1" x14ac:dyDescent="0.25">
      <c r="A10" s="139"/>
      <c r="B10" s="143" t="s">
        <v>187</v>
      </c>
      <c r="C10" s="144"/>
      <c r="D10" s="144"/>
      <c r="E10" s="145"/>
      <c r="F10" s="17"/>
      <c r="G10" s="17"/>
      <c r="H10" s="17"/>
      <c r="I10" s="17"/>
      <c r="J10" s="17"/>
      <c r="K10" s="17"/>
      <c r="L10" s="17"/>
      <c r="M10" s="17"/>
      <c r="N10" s="17"/>
      <c r="O10" s="17"/>
      <c r="P10" s="17"/>
      <c r="Q10" s="17"/>
      <c r="R10" s="40">
        <f>IF(Safety!O$5=0,0,SUM(F10:Q10)*12/Safety!O$5)</f>
        <v>0</v>
      </c>
      <c r="S10" s="82">
        <f>R23</f>
        <v>0</v>
      </c>
      <c r="T10" s="82">
        <f>R36</f>
        <v>0</v>
      </c>
      <c r="U10" s="82">
        <f>R49</f>
        <v>0</v>
      </c>
      <c r="W10" s="31" t="s">
        <v>132</v>
      </c>
      <c r="X10" s="54">
        <f>Safety!U30</f>
        <v>0</v>
      </c>
      <c r="Y10" s="54">
        <f>Safety!V30</f>
        <v>0</v>
      </c>
      <c r="Z10" s="54">
        <f>Safety!W30</f>
        <v>0</v>
      </c>
      <c r="AA10" s="54">
        <f>Safety!X30</f>
        <v>0</v>
      </c>
    </row>
    <row r="11" spans="1:41" ht="20" customHeight="1" thickBot="1" x14ac:dyDescent="0.25">
      <c r="A11" s="139"/>
      <c r="B11" s="143" t="s">
        <v>136</v>
      </c>
      <c r="C11" s="144"/>
      <c r="D11" s="144"/>
      <c r="E11" s="144"/>
      <c r="F11" s="144"/>
      <c r="G11" s="144"/>
      <c r="H11" s="144"/>
      <c r="I11" s="144"/>
      <c r="J11" s="144"/>
      <c r="K11" s="144"/>
      <c r="L11" s="144"/>
      <c r="M11" s="144"/>
      <c r="N11" s="144"/>
      <c r="O11" s="144"/>
      <c r="P11" s="144"/>
      <c r="Q11" s="145"/>
      <c r="R11" s="17"/>
      <c r="S11" s="82">
        <f>R24</f>
        <v>0</v>
      </c>
      <c r="T11" s="82">
        <f>R37</f>
        <v>0</v>
      </c>
      <c r="U11" s="82">
        <f>R50</f>
        <v>0</v>
      </c>
      <c r="W11" s="31" t="s">
        <v>135</v>
      </c>
      <c r="X11" s="40">
        <f>Safety!O11</f>
        <v>0</v>
      </c>
      <c r="Y11" s="40">
        <f>Safety!P11</f>
        <v>0</v>
      </c>
      <c r="Z11" s="40">
        <f>Safety!Q11</f>
        <v>0</v>
      </c>
      <c r="AA11" s="40">
        <f>Safety!R11</f>
        <v>0</v>
      </c>
      <c r="AC11" s="11"/>
    </row>
    <row r="12" spans="1:41" ht="20" customHeight="1" thickBot="1" x14ac:dyDescent="0.25">
      <c r="A12" s="123"/>
      <c r="B12" s="143" t="s">
        <v>137</v>
      </c>
      <c r="C12" s="144"/>
      <c r="D12" s="144"/>
      <c r="E12" s="144"/>
      <c r="F12" s="144"/>
      <c r="G12" s="144"/>
      <c r="H12" s="144"/>
      <c r="I12" s="144"/>
      <c r="J12" s="144"/>
      <c r="K12" s="144"/>
      <c r="L12" s="144"/>
      <c r="M12" s="144"/>
      <c r="N12" s="144"/>
      <c r="O12" s="144"/>
      <c r="P12" s="144"/>
      <c r="Q12" s="145"/>
      <c r="R12" s="80"/>
      <c r="S12" s="82">
        <f>R25</f>
        <v>0</v>
      </c>
      <c r="T12" s="82">
        <f>R38</f>
        <v>0</v>
      </c>
      <c r="U12" s="82">
        <f>R51</f>
        <v>0</v>
      </c>
      <c r="W12" s="31" t="s">
        <v>133</v>
      </c>
      <c r="X12" s="40">
        <f>Safety!O12</f>
        <v>0</v>
      </c>
      <c r="Y12" s="40">
        <f>Safety!P12</f>
        <v>0</v>
      </c>
      <c r="Z12" s="40">
        <f>Safety!Q12</f>
        <v>0</v>
      </c>
      <c r="AA12" s="40">
        <f>Safety!R12</f>
        <v>0</v>
      </c>
      <c r="AC12" s="11"/>
    </row>
    <row r="13" spans="1:41" ht="20" customHeight="1" thickBot="1" x14ac:dyDescent="0.25">
      <c r="W13" s="31" t="s">
        <v>134</v>
      </c>
      <c r="X13" s="40">
        <f>Safety!O13</f>
        <v>0</v>
      </c>
      <c r="Y13" s="40">
        <f>Safety!P13</f>
        <v>0</v>
      </c>
      <c r="Z13" s="40">
        <f>Safety!Q13</f>
        <v>0</v>
      </c>
      <c r="AA13" s="40">
        <f>Safety!R13</f>
        <v>0</v>
      </c>
      <c r="AC13" s="11"/>
    </row>
    <row r="14" spans="1:41" ht="20" customHeight="1" thickBot="1" x14ac:dyDescent="0.25">
      <c r="W14" s="31" t="s">
        <v>128</v>
      </c>
      <c r="X14" s="40">
        <f t="shared" ref="X14:AA15" si="2">R11</f>
        <v>0</v>
      </c>
      <c r="Y14" s="40">
        <f t="shared" si="2"/>
        <v>0</v>
      </c>
      <c r="Z14" s="40">
        <f t="shared" si="2"/>
        <v>0</v>
      </c>
      <c r="AA14" s="40">
        <f t="shared" si="2"/>
        <v>0</v>
      </c>
      <c r="AC14" s="11"/>
    </row>
    <row r="15" spans="1:41" ht="20" customHeight="1" thickBot="1" x14ac:dyDescent="0.3">
      <c r="A15" s="43"/>
      <c r="B15" s="44"/>
      <c r="C15" s="44"/>
      <c r="D15" s="44"/>
      <c r="E15" s="44"/>
      <c r="F15" s="116">
        <v>2014</v>
      </c>
      <c r="G15" s="116"/>
      <c r="H15" s="116"/>
      <c r="I15" s="116"/>
      <c r="J15" s="116"/>
      <c r="K15" s="116"/>
      <c r="L15" s="116"/>
      <c r="M15" s="116"/>
      <c r="N15" s="116"/>
      <c r="O15" s="116"/>
      <c r="P15" s="116"/>
      <c r="Q15" s="116"/>
      <c r="R15" s="117"/>
      <c r="S15" s="55"/>
      <c r="T15" s="55"/>
      <c r="U15" s="55"/>
      <c r="W15" s="32" t="s">
        <v>129</v>
      </c>
      <c r="X15" s="54">
        <f t="shared" si="2"/>
        <v>0</v>
      </c>
      <c r="Y15" s="54">
        <f t="shared" si="2"/>
        <v>0</v>
      </c>
      <c r="Z15" s="54">
        <f t="shared" si="2"/>
        <v>0</v>
      </c>
      <c r="AA15" s="54">
        <f t="shared" si="2"/>
        <v>0</v>
      </c>
      <c r="AC15" s="11"/>
    </row>
    <row r="16" spans="1:41" ht="20" customHeight="1" thickBot="1" x14ac:dyDescent="0.25">
      <c r="A16" s="72">
        <v>2014</v>
      </c>
      <c r="B16" s="153" t="s">
        <v>49</v>
      </c>
      <c r="C16" s="153"/>
      <c r="D16" s="153"/>
      <c r="E16" s="153"/>
      <c r="F16" s="153"/>
      <c r="G16" s="153"/>
      <c r="H16" s="153"/>
      <c r="I16" s="153"/>
      <c r="J16" s="153"/>
      <c r="K16" s="153"/>
      <c r="L16" s="153"/>
      <c r="M16" s="153"/>
      <c r="N16" s="153"/>
      <c r="O16" s="146" t="s">
        <v>17</v>
      </c>
      <c r="P16" s="146"/>
      <c r="Q16" s="146"/>
      <c r="R16" s="73"/>
      <c r="S16" s="90"/>
      <c r="T16" s="90"/>
      <c r="U16" s="90"/>
      <c r="AI16" s="7">
        <v>2014</v>
      </c>
    </row>
    <row r="17" spans="1:41" ht="20" customHeight="1" thickBot="1" x14ac:dyDescent="0.25">
      <c r="A17" s="47"/>
      <c r="B17" s="150"/>
      <c r="C17" s="151"/>
      <c r="D17" s="151"/>
      <c r="E17" s="152"/>
      <c r="F17" s="13" t="s">
        <v>173</v>
      </c>
      <c r="G17" s="13" t="s">
        <v>174</v>
      </c>
      <c r="H17" s="13" t="s">
        <v>175</v>
      </c>
      <c r="I17" s="13" t="s">
        <v>176</v>
      </c>
      <c r="J17" s="13" t="s">
        <v>177</v>
      </c>
      <c r="K17" s="13" t="s">
        <v>178</v>
      </c>
      <c r="L17" s="13" t="s">
        <v>179</v>
      </c>
      <c r="M17" s="13" t="s">
        <v>180</v>
      </c>
      <c r="N17" s="13" t="s">
        <v>181</v>
      </c>
      <c r="O17" s="13" t="s">
        <v>182</v>
      </c>
      <c r="P17" s="13" t="s">
        <v>183</v>
      </c>
      <c r="Q17" s="13" t="s">
        <v>184</v>
      </c>
      <c r="R17" s="74" t="s">
        <v>189</v>
      </c>
      <c r="S17" s="75"/>
      <c r="T17" s="75"/>
      <c r="U17" s="75"/>
      <c r="AC17" s="47"/>
      <c r="AD17" s="13" t="s">
        <v>173</v>
      </c>
      <c r="AE17" s="13" t="s">
        <v>174</v>
      </c>
      <c r="AF17" s="13" t="s">
        <v>175</v>
      </c>
      <c r="AG17" s="13" t="s">
        <v>176</v>
      </c>
      <c r="AH17" s="13" t="s">
        <v>177</v>
      </c>
      <c r="AI17" s="13" t="s">
        <v>178</v>
      </c>
      <c r="AJ17" s="13" t="s">
        <v>179</v>
      </c>
      <c r="AK17" s="13" t="s">
        <v>180</v>
      </c>
      <c r="AL17" s="13" t="s">
        <v>181</v>
      </c>
      <c r="AM17" s="13" t="s">
        <v>182</v>
      </c>
      <c r="AN17" s="13" t="s">
        <v>183</v>
      </c>
      <c r="AO17" s="13" t="s">
        <v>184</v>
      </c>
    </row>
    <row r="18" spans="1:41" ht="20" customHeight="1" thickBot="1" x14ac:dyDescent="0.25">
      <c r="A18" s="122" t="s">
        <v>209</v>
      </c>
      <c r="B18" s="147" t="s">
        <v>185</v>
      </c>
      <c r="C18" s="148"/>
      <c r="D18" s="148"/>
      <c r="E18" s="149"/>
      <c r="F18" s="17"/>
      <c r="G18" s="17"/>
      <c r="H18" s="17"/>
      <c r="I18" s="17"/>
      <c r="J18" s="17"/>
      <c r="K18" s="17"/>
      <c r="L18" s="17"/>
      <c r="M18" s="17"/>
      <c r="N18" s="17"/>
      <c r="O18" s="17"/>
      <c r="P18" s="17"/>
      <c r="Q18" s="17"/>
      <c r="R18" s="40">
        <f>IF(Safety!O$35=0,0,SUM(F18:Q18)*12/Safety!O$35)</f>
        <v>0</v>
      </c>
      <c r="S18" s="69"/>
      <c r="T18" s="69"/>
      <c r="U18" s="69"/>
      <c r="AC18" s="88" t="s">
        <v>125</v>
      </c>
      <c r="AD18" s="89">
        <f>IF(F19=0,0,F18/F19)</f>
        <v>0</v>
      </c>
      <c r="AE18" s="89">
        <f t="shared" ref="AE18" si="3">IF(G19=0,0,G18/G19)</f>
        <v>0</v>
      </c>
      <c r="AF18" s="89">
        <f t="shared" ref="AF18" si="4">IF(H19=0,0,H18/H19)</f>
        <v>0</v>
      </c>
      <c r="AG18" s="89">
        <f t="shared" ref="AG18" si="5">IF(I19=0,0,I18/I19)</f>
        <v>0</v>
      </c>
      <c r="AH18" s="89">
        <f t="shared" ref="AH18" si="6">IF(J19=0,0,J18/J19)</f>
        <v>0</v>
      </c>
      <c r="AI18" s="89">
        <f t="shared" ref="AI18" si="7">IF(K19=0,0,K18/K19)</f>
        <v>0</v>
      </c>
      <c r="AJ18" s="89">
        <f t="shared" ref="AJ18" si="8">IF(L19=0,0,L18/L19)</f>
        <v>0</v>
      </c>
      <c r="AK18" s="89">
        <f t="shared" ref="AK18" si="9">IF(M19=0,0,M18/M19)</f>
        <v>0</v>
      </c>
      <c r="AL18" s="89">
        <f t="shared" ref="AL18" si="10">IF(N19=0,0,N18/N19)</f>
        <v>0</v>
      </c>
      <c r="AM18" s="89">
        <f t="shared" ref="AM18" si="11">IF(O19=0,0,O18/O19)</f>
        <v>0</v>
      </c>
      <c r="AN18" s="89">
        <f t="shared" ref="AN18" si="12">IF(P19=0,0,P18/P19)</f>
        <v>0</v>
      </c>
      <c r="AO18" s="89">
        <f t="shared" ref="AO18" si="13">IF(Q19=0,0,Q18/Q19)</f>
        <v>0</v>
      </c>
    </row>
    <row r="19" spans="1:41" ht="20" customHeight="1" thickBot="1" x14ac:dyDescent="0.25">
      <c r="A19" s="123"/>
      <c r="B19" s="147" t="s">
        <v>188</v>
      </c>
      <c r="C19" s="148"/>
      <c r="D19" s="148"/>
      <c r="E19" s="149"/>
      <c r="F19" s="17"/>
      <c r="G19" s="17"/>
      <c r="H19" s="17"/>
      <c r="I19" s="17"/>
      <c r="J19" s="17"/>
      <c r="K19" s="17"/>
      <c r="L19" s="17"/>
      <c r="M19" s="17"/>
      <c r="N19" s="17"/>
      <c r="O19" s="17"/>
      <c r="P19" s="17"/>
      <c r="Q19" s="17"/>
      <c r="R19" s="40">
        <f>IF(Safety!O$35=0,0,SUM(F19:Q19)*12/Safety!O$35)</f>
        <v>0</v>
      </c>
      <c r="S19" s="69"/>
      <c r="T19" s="69"/>
      <c r="U19" s="69"/>
      <c r="AC19" s="11" t="s">
        <v>244</v>
      </c>
      <c r="AD19" s="89">
        <f>F19</f>
        <v>0</v>
      </c>
      <c r="AE19" s="89">
        <f t="shared" ref="AE19" si="14">G19</f>
        <v>0</v>
      </c>
      <c r="AF19" s="89">
        <f t="shared" ref="AF19" si="15">H19</f>
        <v>0</v>
      </c>
      <c r="AG19" s="89">
        <f t="shared" ref="AG19" si="16">I19</f>
        <v>0</v>
      </c>
      <c r="AH19" s="89">
        <f t="shared" ref="AH19" si="17">J19</f>
        <v>0</v>
      </c>
      <c r="AI19" s="89">
        <f t="shared" ref="AI19" si="18">K19</f>
        <v>0</v>
      </c>
      <c r="AJ19" s="89">
        <f t="shared" ref="AJ19" si="19">L19</f>
        <v>0</v>
      </c>
      <c r="AK19" s="89">
        <f t="shared" ref="AK19" si="20">M19</f>
        <v>0</v>
      </c>
      <c r="AL19" s="89">
        <f t="shared" ref="AL19" si="21">N19</f>
        <v>0</v>
      </c>
      <c r="AM19" s="89">
        <f t="shared" ref="AM19" si="22">O19</f>
        <v>0</v>
      </c>
      <c r="AN19" s="89">
        <f t="shared" ref="AN19" si="23">P19</f>
        <v>0</v>
      </c>
      <c r="AO19" s="89">
        <f t="shared" ref="AO19" si="24">Q19</f>
        <v>0</v>
      </c>
    </row>
    <row r="20" spans="1:41" ht="20" customHeight="1" thickBot="1" x14ac:dyDescent="0.25">
      <c r="A20" s="77"/>
      <c r="B20" s="78"/>
      <c r="C20" s="78"/>
      <c r="D20" s="78"/>
      <c r="E20" s="78"/>
      <c r="F20" s="78"/>
      <c r="G20" s="78"/>
      <c r="H20" s="78"/>
      <c r="I20" s="78"/>
      <c r="J20" s="78"/>
      <c r="K20" s="78"/>
      <c r="L20" s="78"/>
      <c r="M20" s="78"/>
      <c r="N20" s="78"/>
      <c r="O20" s="124" t="s">
        <v>18</v>
      </c>
      <c r="P20" s="124"/>
      <c r="Q20" s="124"/>
      <c r="R20" s="79"/>
      <c r="S20" s="78"/>
      <c r="T20" s="78"/>
      <c r="U20" s="78"/>
      <c r="AC20" s="58"/>
    </row>
    <row r="21" spans="1:41" ht="20" customHeight="1" thickBot="1" x14ac:dyDescent="0.25">
      <c r="A21" s="122" t="s">
        <v>210</v>
      </c>
      <c r="B21" s="143" t="s">
        <v>186</v>
      </c>
      <c r="C21" s="144"/>
      <c r="D21" s="144"/>
      <c r="E21" s="145"/>
      <c r="F21" s="17"/>
      <c r="G21" s="17"/>
      <c r="H21" s="17"/>
      <c r="I21" s="17"/>
      <c r="J21" s="17"/>
      <c r="K21" s="17"/>
      <c r="L21" s="17"/>
      <c r="M21" s="17"/>
      <c r="N21" s="17"/>
      <c r="O21" s="17"/>
      <c r="P21" s="17"/>
      <c r="Q21" s="17"/>
      <c r="R21" s="40">
        <f>IF(Safety!O$35=0,0,SUM(F21:Q21)*12/Safety!O$35)</f>
        <v>0</v>
      </c>
      <c r="S21" s="69"/>
      <c r="T21" s="69"/>
      <c r="U21" s="69"/>
      <c r="AC21" s="11" t="s">
        <v>126</v>
      </c>
      <c r="AD21" s="89">
        <f>IF(Safety!C36=0,0,1-F21/Safety!C36)</f>
        <v>0</v>
      </c>
      <c r="AE21" s="89">
        <f>IF(Safety!D36=0,0,1-G21/Safety!D36)</f>
        <v>0</v>
      </c>
      <c r="AF21" s="89">
        <f>IF(Safety!E36=0,0,1-H21/Safety!E36)</f>
        <v>0</v>
      </c>
      <c r="AG21" s="89">
        <f>IF(Safety!F36=0,0,1-I21/Safety!F36)</f>
        <v>0</v>
      </c>
      <c r="AH21" s="89">
        <f>IF(Safety!G36=0,0,1-J21/Safety!G36)</f>
        <v>0</v>
      </c>
      <c r="AI21" s="89">
        <f>IF(Safety!H36=0,0,1-K21/Safety!H36)</f>
        <v>0</v>
      </c>
      <c r="AJ21" s="89">
        <f>IF(Safety!I36=0,0,1-L21/Safety!I36)</f>
        <v>0</v>
      </c>
      <c r="AK21" s="89">
        <f>IF(Safety!J36=0,0,1-M21/Safety!J36)</f>
        <v>0</v>
      </c>
      <c r="AL21" s="89">
        <f>IF(Safety!K36=0,0,1-N21/Safety!K36)</f>
        <v>0</v>
      </c>
      <c r="AM21" s="89">
        <f>IF(Safety!L36=0,0,1-O21/Safety!L36)</f>
        <v>0</v>
      </c>
      <c r="AN21" s="89">
        <f>IF(Safety!M36=0,0,1-P21/Safety!M36)</f>
        <v>0</v>
      </c>
      <c r="AO21" s="89">
        <f>IF(Safety!N36=0,0,1-Q21/Safety!N36)</f>
        <v>0</v>
      </c>
    </row>
    <row r="22" spans="1:41" ht="20" customHeight="1" thickBot="1" x14ac:dyDescent="0.25">
      <c r="A22" s="139"/>
      <c r="B22" s="143" t="s">
        <v>245</v>
      </c>
      <c r="C22" s="144"/>
      <c r="D22" s="144"/>
      <c r="E22" s="145"/>
      <c r="F22" s="17"/>
      <c r="G22" s="17"/>
      <c r="H22" s="17"/>
      <c r="I22" s="17"/>
      <c r="J22" s="17"/>
      <c r="K22" s="17"/>
      <c r="L22" s="17"/>
      <c r="M22" s="17"/>
      <c r="N22" s="17"/>
      <c r="O22" s="17"/>
      <c r="P22" s="17"/>
      <c r="Q22" s="17"/>
      <c r="R22" s="40">
        <f>IF(Safety!O$35=0,0,SUM(F22:Q22)*12/Safety!O$35)</f>
        <v>0</v>
      </c>
      <c r="S22" s="69"/>
      <c r="T22" s="69"/>
      <c r="U22" s="69"/>
      <c r="AC22" s="11" t="s">
        <v>127</v>
      </c>
      <c r="AD22" s="89">
        <f>IF((Safety!C36-F21)=0,0,F23/(Safety!C36-F21))</f>
        <v>0</v>
      </c>
      <c r="AE22" s="89">
        <f>IF((Safety!D36-G21)=0,0,G23/(Safety!D36-G21))</f>
        <v>0</v>
      </c>
      <c r="AF22" s="89">
        <f>IF((Safety!E36-H21)=0,0,H23/(Safety!E36-H21))</f>
        <v>0</v>
      </c>
      <c r="AG22" s="89">
        <f>IF((Safety!F36-I21)=0,0,I23/(Safety!F36-I21))</f>
        <v>0</v>
      </c>
      <c r="AH22" s="89">
        <f>IF((Safety!G36-J21)=0,0,J23/(Safety!G36-J21))</f>
        <v>0</v>
      </c>
      <c r="AI22" s="89">
        <f>IF((Safety!H36-K21)=0,0,K23/(Safety!H36-K21))</f>
        <v>0</v>
      </c>
      <c r="AJ22" s="89">
        <f>IF((Safety!I36-L21)=0,0,L23/(Safety!I36-L21))</f>
        <v>0</v>
      </c>
      <c r="AK22" s="89">
        <f>IF((Safety!J36-M21)=0,0,M23/(Safety!J36-M21))</f>
        <v>0</v>
      </c>
      <c r="AL22" s="89">
        <f>IF((Safety!K36-N21)=0,0,N23/(Safety!K36-N21))</f>
        <v>0</v>
      </c>
      <c r="AM22" s="89">
        <f>IF((Safety!L36-O21)=0,0,O23/(Safety!L36-O21))</f>
        <v>0</v>
      </c>
      <c r="AN22" s="89">
        <f>IF((Safety!M36-P21)=0,0,P23/(Safety!M36-P21))</f>
        <v>0</v>
      </c>
      <c r="AO22" s="89">
        <f>IF((Safety!N36-Q21)=0,0,Q23/(Safety!N36-Q21))</f>
        <v>0</v>
      </c>
    </row>
    <row r="23" spans="1:41" ht="20" customHeight="1" thickBot="1" x14ac:dyDescent="0.25">
      <c r="A23" s="139"/>
      <c r="B23" s="143" t="s">
        <v>187</v>
      </c>
      <c r="C23" s="144"/>
      <c r="D23" s="144"/>
      <c r="E23" s="145"/>
      <c r="F23" s="17"/>
      <c r="G23" s="17"/>
      <c r="H23" s="17"/>
      <c r="I23" s="17"/>
      <c r="J23" s="17"/>
      <c r="K23" s="17"/>
      <c r="L23" s="17"/>
      <c r="M23" s="17"/>
      <c r="N23" s="17"/>
      <c r="O23" s="17"/>
      <c r="P23" s="17"/>
      <c r="Q23" s="17"/>
      <c r="R23" s="40">
        <f>IF(Safety!O$35=0,0,SUM(F23:Q23)*12/Safety!O$35)</f>
        <v>0</v>
      </c>
      <c r="S23" s="69"/>
      <c r="T23" s="69"/>
      <c r="U23" s="69"/>
    </row>
    <row r="24" spans="1:41" ht="20" customHeight="1" thickBot="1" x14ac:dyDescent="0.25">
      <c r="A24" s="139"/>
      <c r="B24" s="143" t="s">
        <v>136</v>
      </c>
      <c r="C24" s="144"/>
      <c r="D24" s="144"/>
      <c r="E24" s="144"/>
      <c r="F24" s="144"/>
      <c r="G24" s="144"/>
      <c r="H24" s="144"/>
      <c r="I24" s="144"/>
      <c r="J24" s="144"/>
      <c r="K24" s="144"/>
      <c r="L24" s="144"/>
      <c r="M24" s="144"/>
      <c r="N24" s="144"/>
      <c r="O24" s="144"/>
      <c r="P24" s="144"/>
      <c r="Q24" s="145"/>
      <c r="R24" s="17"/>
      <c r="S24" s="71"/>
      <c r="T24" s="71"/>
      <c r="U24" s="71"/>
    </row>
    <row r="25" spans="1:41" ht="20" customHeight="1" thickBot="1" x14ac:dyDescent="0.25">
      <c r="A25" s="123"/>
      <c r="B25" s="143" t="s">
        <v>137</v>
      </c>
      <c r="C25" s="144"/>
      <c r="D25" s="144"/>
      <c r="E25" s="144"/>
      <c r="F25" s="144"/>
      <c r="G25" s="144"/>
      <c r="H25" s="144"/>
      <c r="I25" s="144"/>
      <c r="J25" s="144"/>
      <c r="K25" s="144"/>
      <c r="L25" s="144"/>
      <c r="M25" s="144"/>
      <c r="N25" s="144"/>
      <c r="O25" s="144"/>
      <c r="P25" s="144"/>
      <c r="Q25" s="145"/>
      <c r="R25" s="80"/>
      <c r="S25" s="81"/>
      <c r="T25" s="81"/>
      <c r="U25" s="81"/>
    </row>
    <row r="26" spans="1:41" ht="20" customHeight="1" x14ac:dyDescent="0.2"/>
    <row r="27" spans="1:41" ht="20" customHeight="1" thickBot="1" x14ac:dyDescent="0.25"/>
    <row r="28" spans="1:41" ht="20" customHeight="1" x14ac:dyDescent="0.25">
      <c r="A28" s="43"/>
      <c r="B28" s="44"/>
      <c r="C28" s="44"/>
      <c r="D28" s="44"/>
      <c r="E28" s="44"/>
      <c r="F28" s="116">
        <v>2015</v>
      </c>
      <c r="G28" s="116"/>
      <c r="H28" s="116"/>
      <c r="I28" s="116"/>
      <c r="J28" s="116"/>
      <c r="K28" s="116"/>
      <c r="L28" s="116"/>
      <c r="M28" s="116"/>
      <c r="N28" s="116"/>
      <c r="O28" s="116"/>
      <c r="P28" s="116"/>
      <c r="Q28" s="116"/>
      <c r="R28" s="117"/>
      <c r="S28" s="55"/>
      <c r="T28" s="55"/>
      <c r="U28" s="55"/>
    </row>
    <row r="29" spans="1:41" ht="20" customHeight="1" thickBot="1" x14ac:dyDescent="0.25">
      <c r="A29" s="72">
        <v>2015</v>
      </c>
      <c r="B29" s="153" t="s">
        <v>49</v>
      </c>
      <c r="C29" s="153"/>
      <c r="D29" s="153"/>
      <c r="E29" s="153"/>
      <c r="F29" s="153"/>
      <c r="G29" s="153"/>
      <c r="H29" s="153"/>
      <c r="I29" s="153"/>
      <c r="J29" s="153"/>
      <c r="K29" s="153"/>
      <c r="L29" s="153"/>
      <c r="M29" s="153"/>
      <c r="N29" s="153"/>
      <c r="O29" s="146" t="s">
        <v>17</v>
      </c>
      <c r="P29" s="146"/>
      <c r="Q29" s="146"/>
      <c r="R29" s="73"/>
      <c r="S29" s="90"/>
      <c r="T29" s="90"/>
      <c r="U29" s="90"/>
      <c r="AI29" s="7">
        <v>2015</v>
      </c>
    </row>
    <row r="30" spans="1:41" ht="20" customHeight="1" thickBot="1" x14ac:dyDescent="0.25">
      <c r="A30" s="47"/>
      <c r="B30" s="150"/>
      <c r="C30" s="151"/>
      <c r="D30" s="151"/>
      <c r="E30" s="152"/>
      <c r="F30" s="13" t="s">
        <v>173</v>
      </c>
      <c r="G30" s="13" t="s">
        <v>174</v>
      </c>
      <c r="H30" s="13" t="s">
        <v>175</v>
      </c>
      <c r="I30" s="13" t="s">
        <v>176</v>
      </c>
      <c r="J30" s="13" t="s">
        <v>177</v>
      </c>
      <c r="K30" s="13" t="s">
        <v>178</v>
      </c>
      <c r="L30" s="13" t="s">
        <v>179</v>
      </c>
      <c r="M30" s="13" t="s">
        <v>180</v>
      </c>
      <c r="N30" s="13" t="s">
        <v>181</v>
      </c>
      <c r="O30" s="13" t="s">
        <v>182</v>
      </c>
      <c r="P30" s="13" t="s">
        <v>183</v>
      </c>
      <c r="Q30" s="13" t="s">
        <v>184</v>
      </c>
      <c r="R30" s="74" t="s">
        <v>189</v>
      </c>
      <c r="S30" s="75"/>
      <c r="T30" s="75"/>
      <c r="U30" s="75"/>
      <c r="AC30" s="47"/>
      <c r="AD30" s="13" t="s">
        <v>173</v>
      </c>
      <c r="AE30" s="13" t="s">
        <v>174</v>
      </c>
      <c r="AF30" s="13" t="s">
        <v>175</v>
      </c>
      <c r="AG30" s="13" t="s">
        <v>176</v>
      </c>
      <c r="AH30" s="13" t="s">
        <v>177</v>
      </c>
      <c r="AI30" s="13" t="s">
        <v>178</v>
      </c>
      <c r="AJ30" s="13" t="s">
        <v>179</v>
      </c>
      <c r="AK30" s="13" t="s">
        <v>180</v>
      </c>
      <c r="AL30" s="13" t="s">
        <v>181</v>
      </c>
      <c r="AM30" s="13" t="s">
        <v>182</v>
      </c>
      <c r="AN30" s="13" t="s">
        <v>183</v>
      </c>
      <c r="AO30" s="13" t="s">
        <v>184</v>
      </c>
    </row>
    <row r="31" spans="1:41" ht="20" customHeight="1" thickBot="1" x14ac:dyDescent="0.25">
      <c r="A31" s="122" t="s">
        <v>209</v>
      </c>
      <c r="B31" s="147" t="s">
        <v>185</v>
      </c>
      <c r="C31" s="148"/>
      <c r="D31" s="148"/>
      <c r="E31" s="149"/>
      <c r="F31" s="17"/>
      <c r="G31" s="17"/>
      <c r="H31" s="17"/>
      <c r="I31" s="17"/>
      <c r="J31" s="17"/>
      <c r="K31" s="17"/>
      <c r="L31" s="17"/>
      <c r="M31" s="17"/>
      <c r="N31" s="17"/>
      <c r="O31" s="17"/>
      <c r="P31" s="17"/>
      <c r="Q31" s="17"/>
      <c r="R31" s="40">
        <f>IF(Safety!O$65=0,0,SUM(F31:Q31)*12/Safety!O$65)</f>
        <v>0</v>
      </c>
      <c r="S31" s="69"/>
      <c r="T31" s="69"/>
      <c r="U31" s="69"/>
      <c r="AC31" s="88" t="s">
        <v>125</v>
      </c>
      <c r="AD31" s="89">
        <f>IF(F32=0,0,F31/F32)</f>
        <v>0</v>
      </c>
      <c r="AE31" s="89">
        <f t="shared" ref="AE31" si="25">IF(G32=0,0,G31/G32)</f>
        <v>0</v>
      </c>
      <c r="AF31" s="89">
        <f t="shared" ref="AF31" si="26">IF(H32=0,0,H31/H32)</f>
        <v>0</v>
      </c>
      <c r="AG31" s="89">
        <f t="shared" ref="AG31" si="27">IF(I32=0,0,I31/I32)</f>
        <v>0</v>
      </c>
      <c r="AH31" s="89">
        <f t="shared" ref="AH31" si="28">IF(J32=0,0,J31/J32)</f>
        <v>0</v>
      </c>
      <c r="AI31" s="89">
        <f t="shared" ref="AI31" si="29">IF(K32=0,0,K31/K32)</f>
        <v>0</v>
      </c>
      <c r="AJ31" s="89">
        <f t="shared" ref="AJ31" si="30">IF(L32=0,0,L31/L32)</f>
        <v>0</v>
      </c>
      <c r="AK31" s="89">
        <f t="shared" ref="AK31" si="31">IF(M32=0,0,M31/M32)</f>
        <v>0</v>
      </c>
      <c r="AL31" s="89">
        <f t="shared" ref="AL31" si="32">IF(N32=0,0,N31/N32)</f>
        <v>0</v>
      </c>
      <c r="AM31" s="89">
        <f t="shared" ref="AM31" si="33">IF(O32=0,0,O31/O32)</f>
        <v>0</v>
      </c>
      <c r="AN31" s="89">
        <f t="shared" ref="AN31" si="34">IF(P32=0,0,P31/P32)</f>
        <v>0</v>
      </c>
      <c r="AO31" s="89">
        <f t="shared" ref="AO31" si="35">IF(Q32=0,0,Q31/Q32)</f>
        <v>0</v>
      </c>
    </row>
    <row r="32" spans="1:41" ht="20" customHeight="1" thickBot="1" x14ac:dyDescent="0.25">
      <c r="A32" s="123"/>
      <c r="B32" s="147" t="s">
        <v>188</v>
      </c>
      <c r="C32" s="148"/>
      <c r="D32" s="148"/>
      <c r="E32" s="149"/>
      <c r="F32" s="17"/>
      <c r="G32" s="17"/>
      <c r="H32" s="17"/>
      <c r="I32" s="17"/>
      <c r="J32" s="17"/>
      <c r="K32" s="17"/>
      <c r="L32" s="17"/>
      <c r="M32" s="17"/>
      <c r="N32" s="17"/>
      <c r="O32" s="17"/>
      <c r="P32" s="17"/>
      <c r="Q32" s="17"/>
      <c r="R32" s="40">
        <f>IF(Safety!O$65=0,0,SUM(F32:Q32)*12/Safety!O$65)</f>
        <v>0</v>
      </c>
      <c r="S32" s="69"/>
      <c r="T32" s="69"/>
      <c r="U32" s="69"/>
      <c r="AC32" s="11" t="s">
        <v>244</v>
      </c>
      <c r="AD32" s="89">
        <f>F32</f>
        <v>0</v>
      </c>
      <c r="AE32" s="89">
        <f t="shared" ref="AE32" si="36">G32</f>
        <v>0</v>
      </c>
      <c r="AF32" s="89">
        <f t="shared" ref="AF32" si="37">H32</f>
        <v>0</v>
      </c>
      <c r="AG32" s="89">
        <f t="shared" ref="AG32" si="38">I32</f>
        <v>0</v>
      </c>
      <c r="AH32" s="89">
        <f t="shared" ref="AH32" si="39">J32</f>
        <v>0</v>
      </c>
      <c r="AI32" s="89">
        <f t="shared" ref="AI32" si="40">K32</f>
        <v>0</v>
      </c>
      <c r="AJ32" s="89">
        <f t="shared" ref="AJ32" si="41">L32</f>
        <v>0</v>
      </c>
      <c r="AK32" s="89">
        <f t="shared" ref="AK32" si="42">M32</f>
        <v>0</v>
      </c>
      <c r="AL32" s="89">
        <f t="shared" ref="AL32" si="43">N32</f>
        <v>0</v>
      </c>
      <c r="AM32" s="89">
        <f t="shared" ref="AM32" si="44">O32</f>
        <v>0</v>
      </c>
      <c r="AN32" s="89">
        <f t="shared" ref="AN32" si="45">P32</f>
        <v>0</v>
      </c>
      <c r="AO32" s="89">
        <f t="shared" ref="AO32" si="46">Q32</f>
        <v>0</v>
      </c>
    </row>
    <row r="33" spans="1:41" ht="20" customHeight="1" thickBot="1" x14ac:dyDescent="0.25">
      <c r="A33" s="77"/>
      <c r="B33" s="78"/>
      <c r="C33" s="78"/>
      <c r="D33" s="78"/>
      <c r="E33" s="78"/>
      <c r="F33" s="78"/>
      <c r="G33" s="78"/>
      <c r="H33" s="78"/>
      <c r="I33" s="78"/>
      <c r="J33" s="78"/>
      <c r="K33" s="78"/>
      <c r="L33" s="78"/>
      <c r="M33" s="78"/>
      <c r="N33" s="78"/>
      <c r="O33" s="124" t="s">
        <v>18</v>
      </c>
      <c r="P33" s="124"/>
      <c r="Q33" s="124"/>
      <c r="R33" s="79"/>
      <c r="S33" s="78"/>
      <c r="T33" s="78"/>
      <c r="U33" s="78"/>
      <c r="AC33" s="58"/>
    </row>
    <row r="34" spans="1:41" ht="20" customHeight="1" thickBot="1" x14ac:dyDescent="0.25">
      <c r="A34" s="122" t="s">
        <v>210</v>
      </c>
      <c r="B34" s="143" t="s">
        <v>186</v>
      </c>
      <c r="C34" s="144"/>
      <c r="D34" s="144"/>
      <c r="E34" s="145"/>
      <c r="F34" s="17"/>
      <c r="G34" s="17"/>
      <c r="H34" s="17"/>
      <c r="I34" s="17"/>
      <c r="J34" s="17"/>
      <c r="K34" s="17"/>
      <c r="L34" s="17"/>
      <c r="M34" s="17"/>
      <c r="N34" s="17"/>
      <c r="O34" s="17"/>
      <c r="P34" s="17"/>
      <c r="Q34" s="17"/>
      <c r="R34" s="40">
        <f>IF(Safety!O$65=0,0,SUM(F34:Q34)*12/Safety!O$65)</f>
        <v>0</v>
      </c>
      <c r="S34" s="69"/>
      <c r="T34" s="69"/>
      <c r="U34" s="69"/>
      <c r="AC34" s="11" t="s">
        <v>126</v>
      </c>
      <c r="AD34" s="89">
        <f>IF(Safety!C66=0,0,1-F34/Safety!C66)</f>
        <v>0</v>
      </c>
      <c r="AE34" s="89">
        <f>IF(Safety!D66=0,0,1-G34/Safety!D66)</f>
        <v>0</v>
      </c>
      <c r="AF34" s="89">
        <f>IF(Safety!E66=0,0,1-H34/Safety!E66)</f>
        <v>0</v>
      </c>
      <c r="AG34" s="89">
        <f>IF(Safety!F66=0,0,1-I34/Safety!F66)</f>
        <v>0</v>
      </c>
      <c r="AH34" s="89">
        <f>IF(Safety!G66=0,0,1-J34/Safety!G66)</f>
        <v>0</v>
      </c>
      <c r="AI34" s="89">
        <f>IF(Safety!H66=0,0,1-K34/Safety!H66)</f>
        <v>0</v>
      </c>
      <c r="AJ34" s="89">
        <f>IF(Safety!I66=0,0,1-L34/Safety!I66)</f>
        <v>0</v>
      </c>
      <c r="AK34" s="89">
        <f>IF(Safety!J66=0,0,1-M34/Safety!J66)</f>
        <v>0</v>
      </c>
      <c r="AL34" s="89">
        <f>IF(Safety!K66=0,0,1-N34/Safety!K66)</f>
        <v>0</v>
      </c>
      <c r="AM34" s="89">
        <f>IF(Safety!L66=0,0,1-O34/Safety!L66)</f>
        <v>0</v>
      </c>
      <c r="AN34" s="89">
        <f>IF(Safety!M66=0,0,1-P34/Safety!M66)</f>
        <v>0</v>
      </c>
      <c r="AO34" s="89">
        <f>IF(Safety!N66=0,0,1-Q34/Safety!N66)</f>
        <v>0</v>
      </c>
    </row>
    <row r="35" spans="1:41" ht="20" customHeight="1" thickBot="1" x14ac:dyDescent="0.25">
      <c r="A35" s="139"/>
      <c r="B35" s="143" t="s">
        <v>245</v>
      </c>
      <c r="C35" s="144"/>
      <c r="D35" s="144"/>
      <c r="E35" s="145"/>
      <c r="F35" s="17"/>
      <c r="G35" s="17"/>
      <c r="H35" s="17"/>
      <c r="I35" s="17"/>
      <c r="J35" s="17"/>
      <c r="K35" s="17"/>
      <c r="L35" s="17"/>
      <c r="M35" s="17"/>
      <c r="N35" s="17"/>
      <c r="O35" s="17"/>
      <c r="P35" s="17"/>
      <c r="Q35" s="17"/>
      <c r="R35" s="40">
        <f>IF(Safety!O$65=0,0,SUM(F35:Q35)*12/Safety!O$65)</f>
        <v>0</v>
      </c>
      <c r="S35" s="69"/>
      <c r="T35" s="69"/>
      <c r="U35" s="69"/>
      <c r="AC35" s="11" t="s">
        <v>127</v>
      </c>
      <c r="AD35" s="89">
        <f>IF((Safety!C66-F34)=0,0,F36/(Safety!C66-F34))</f>
        <v>0</v>
      </c>
      <c r="AE35" s="89">
        <f>IF((Safety!D66-G34)=0,0,G36/(Safety!D66-G34))</f>
        <v>0</v>
      </c>
      <c r="AF35" s="89">
        <f>IF((Safety!E66-H34)=0,0,H36/(Safety!E66-H34))</f>
        <v>0</v>
      </c>
      <c r="AG35" s="89">
        <f>IF((Safety!F66-I34)=0,0,I36/(Safety!F66-I34))</f>
        <v>0</v>
      </c>
      <c r="AH35" s="89">
        <f>IF((Safety!G66-J34)=0,0,J36/(Safety!G66-J34))</f>
        <v>0</v>
      </c>
      <c r="AI35" s="89">
        <f>IF((Safety!H66-K34)=0,0,K36/(Safety!H66-K34))</f>
        <v>0</v>
      </c>
      <c r="AJ35" s="89">
        <f>IF((Safety!I66-L34)=0,0,L36/(Safety!I66-L34))</f>
        <v>0</v>
      </c>
      <c r="AK35" s="89">
        <f>IF((Safety!J66-M34)=0,0,M36/(Safety!J66-M34))</f>
        <v>0</v>
      </c>
      <c r="AL35" s="89">
        <f>IF((Safety!K66-N34)=0,0,N36/(Safety!K66-N34))</f>
        <v>0</v>
      </c>
      <c r="AM35" s="89">
        <f>IF((Safety!L66-O34)=0,0,O36/(Safety!L66-O34))</f>
        <v>0</v>
      </c>
      <c r="AN35" s="89">
        <f>IF((Safety!M66-P34)=0,0,P36/(Safety!M66-P34))</f>
        <v>0</v>
      </c>
      <c r="AO35" s="89">
        <f>IF((Safety!N66-Q34)=0,0,Q36/(Safety!N66-Q34))</f>
        <v>0</v>
      </c>
    </row>
    <row r="36" spans="1:41" ht="20" customHeight="1" thickBot="1" x14ac:dyDescent="0.25">
      <c r="A36" s="139"/>
      <c r="B36" s="143" t="s">
        <v>187</v>
      </c>
      <c r="C36" s="144"/>
      <c r="D36" s="144"/>
      <c r="E36" s="145"/>
      <c r="F36" s="17"/>
      <c r="G36" s="17"/>
      <c r="H36" s="17"/>
      <c r="I36" s="17"/>
      <c r="J36" s="17"/>
      <c r="K36" s="17"/>
      <c r="L36" s="17"/>
      <c r="M36" s="17"/>
      <c r="N36" s="17"/>
      <c r="O36" s="17"/>
      <c r="P36" s="17"/>
      <c r="Q36" s="17"/>
      <c r="R36" s="40">
        <f>IF(Safety!O$65=0,0,SUM(F36:Q36)*12/Safety!O$65)</f>
        <v>0</v>
      </c>
      <c r="S36" s="69"/>
      <c r="T36" s="69"/>
      <c r="U36" s="69"/>
    </row>
    <row r="37" spans="1:41" ht="20" customHeight="1" thickBot="1" x14ac:dyDescent="0.25">
      <c r="A37" s="139"/>
      <c r="B37" s="143" t="s">
        <v>136</v>
      </c>
      <c r="C37" s="144"/>
      <c r="D37" s="144"/>
      <c r="E37" s="144"/>
      <c r="F37" s="144"/>
      <c r="G37" s="144"/>
      <c r="H37" s="144"/>
      <c r="I37" s="144"/>
      <c r="J37" s="144"/>
      <c r="K37" s="144"/>
      <c r="L37" s="144"/>
      <c r="M37" s="144"/>
      <c r="N37" s="144"/>
      <c r="O37" s="144"/>
      <c r="P37" s="144"/>
      <c r="Q37" s="145"/>
      <c r="R37" s="17"/>
      <c r="S37" s="71"/>
      <c r="T37" s="71"/>
      <c r="U37" s="71"/>
    </row>
    <row r="38" spans="1:41" ht="20" customHeight="1" thickBot="1" x14ac:dyDescent="0.25">
      <c r="A38" s="123"/>
      <c r="B38" s="143" t="s">
        <v>137</v>
      </c>
      <c r="C38" s="144"/>
      <c r="D38" s="144"/>
      <c r="E38" s="144"/>
      <c r="F38" s="144"/>
      <c r="G38" s="144"/>
      <c r="H38" s="144"/>
      <c r="I38" s="144"/>
      <c r="J38" s="144"/>
      <c r="K38" s="144"/>
      <c r="L38" s="144"/>
      <c r="M38" s="144"/>
      <c r="N38" s="144"/>
      <c r="O38" s="144"/>
      <c r="P38" s="144"/>
      <c r="Q38" s="145"/>
      <c r="R38" s="80"/>
      <c r="S38" s="81"/>
      <c r="T38" s="81"/>
      <c r="U38" s="81"/>
    </row>
    <row r="39" spans="1:41" ht="20" customHeight="1" x14ac:dyDescent="0.2"/>
    <row r="40" spans="1:41" ht="20" customHeight="1" thickBot="1" x14ac:dyDescent="0.25"/>
    <row r="41" spans="1:41" ht="20" customHeight="1" x14ac:dyDescent="0.25">
      <c r="A41" s="43"/>
      <c r="B41" s="44"/>
      <c r="C41" s="44"/>
      <c r="D41" s="44"/>
      <c r="E41" s="44"/>
      <c r="F41" s="116">
        <v>2016</v>
      </c>
      <c r="G41" s="116"/>
      <c r="H41" s="116"/>
      <c r="I41" s="116"/>
      <c r="J41" s="116"/>
      <c r="K41" s="116"/>
      <c r="L41" s="116"/>
      <c r="M41" s="116"/>
      <c r="N41" s="116"/>
      <c r="O41" s="116"/>
      <c r="P41" s="116"/>
      <c r="Q41" s="116"/>
      <c r="R41" s="117"/>
      <c r="S41" s="55"/>
      <c r="T41" s="55"/>
      <c r="U41" s="55"/>
    </row>
    <row r="42" spans="1:41" ht="20" customHeight="1" thickBot="1" x14ac:dyDescent="0.25">
      <c r="A42" s="72">
        <v>2016</v>
      </c>
      <c r="B42" s="153" t="s">
        <v>49</v>
      </c>
      <c r="C42" s="153"/>
      <c r="D42" s="153"/>
      <c r="E42" s="153"/>
      <c r="F42" s="153"/>
      <c r="G42" s="153"/>
      <c r="H42" s="153"/>
      <c r="I42" s="153"/>
      <c r="J42" s="153"/>
      <c r="K42" s="153"/>
      <c r="L42" s="153"/>
      <c r="M42" s="153"/>
      <c r="N42" s="153"/>
      <c r="O42" s="146" t="s">
        <v>17</v>
      </c>
      <c r="P42" s="146"/>
      <c r="Q42" s="146"/>
      <c r="R42" s="73"/>
      <c r="S42" s="90"/>
      <c r="T42" s="90"/>
      <c r="U42" s="90"/>
      <c r="AI42" s="7">
        <v>2016</v>
      </c>
    </row>
    <row r="43" spans="1:41" ht="20" customHeight="1" thickBot="1" x14ac:dyDescent="0.25">
      <c r="A43" s="47"/>
      <c r="B43" s="150"/>
      <c r="C43" s="151"/>
      <c r="D43" s="151"/>
      <c r="E43" s="152"/>
      <c r="F43" s="13" t="s">
        <v>173</v>
      </c>
      <c r="G43" s="13" t="s">
        <v>174</v>
      </c>
      <c r="H43" s="13" t="s">
        <v>175</v>
      </c>
      <c r="I43" s="13" t="s">
        <v>176</v>
      </c>
      <c r="J43" s="13" t="s">
        <v>177</v>
      </c>
      <c r="K43" s="13" t="s">
        <v>178</v>
      </c>
      <c r="L43" s="13" t="s">
        <v>179</v>
      </c>
      <c r="M43" s="13" t="s">
        <v>180</v>
      </c>
      <c r="N43" s="13" t="s">
        <v>181</v>
      </c>
      <c r="O43" s="13" t="s">
        <v>182</v>
      </c>
      <c r="P43" s="13" t="s">
        <v>183</v>
      </c>
      <c r="Q43" s="13" t="s">
        <v>184</v>
      </c>
      <c r="R43" s="74" t="s">
        <v>189</v>
      </c>
      <c r="S43" s="75"/>
      <c r="T43" s="75"/>
      <c r="U43" s="75"/>
      <c r="AC43" s="47"/>
      <c r="AD43" s="13" t="s">
        <v>173</v>
      </c>
      <c r="AE43" s="13" t="s">
        <v>174</v>
      </c>
      <c r="AF43" s="13" t="s">
        <v>175</v>
      </c>
      <c r="AG43" s="13" t="s">
        <v>176</v>
      </c>
      <c r="AH43" s="13" t="s">
        <v>177</v>
      </c>
      <c r="AI43" s="13" t="s">
        <v>178</v>
      </c>
      <c r="AJ43" s="13" t="s">
        <v>179</v>
      </c>
      <c r="AK43" s="13" t="s">
        <v>180</v>
      </c>
      <c r="AL43" s="13" t="s">
        <v>181</v>
      </c>
      <c r="AM43" s="13" t="s">
        <v>182</v>
      </c>
      <c r="AN43" s="13" t="s">
        <v>183</v>
      </c>
      <c r="AO43" s="13" t="s">
        <v>184</v>
      </c>
    </row>
    <row r="44" spans="1:41" ht="20" customHeight="1" thickBot="1" x14ac:dyDescent="0.25">
      <c r="A44" s="122" t="s">
        <v>209</v>
      </c>
      <c r="B44" s="147" t="s">
        <v>185</v>
      </c>
      <c r="C44" s="148"/>
      <c r="D44" s="148"/>
      <c r="E44" s="149"/>
      <c r="F44" s="17"/>
      <c r="G44" s="17"/>
      <c r="H44" s="17"/>
      <c r="I44" s="17"/>
      <c r="J44" s="17"/>
      <c r="K44" s="17"/>
      <c r="L44" s="17"/>
      <c r="M44" s="17"/>
      <c r="N44" s="17"/>
      <c r="O44" s="17"/>
      <c r="P44" s="17"/>
      <c r="Q44" s="17"/>
      <c r="R44" s="40">
        <f>IF(Safety!O$95=0,0,SUM(F44:Q44)*12/Safety!O$95)</f>
        <v>0</v>
      </c>
      <c r="S44" s="69"/>
      <c r="T44" s="69"/>
      <c r="U44" s="69"/>
      <c r="AC44" s="88" t="s">
        <v>125</v>
      </c>
      <c r="AD44" s="89">
        <f>IF(F45=0,0,F44/F45)</f>
        <v>0</v>
      </c>
      <c r="AE44" s="89">
        <f t="shared" ref="AE44" si="47">IF(G45=0,0,G44/G45)</f>
        <v>0</v>
      </c>
      <c r="AF44" s="89">
        <f t="shared" ref="AF44" si="48">IF(H45=0,0,H44/H45)</f>
        <v>0</v>
      </c>
      <c r="AG44" s="89">
        <f t="shared" ref="AG44" si="49">IF(I45=0,0,I44/I45)</f>
        <v>0</v>
      </c>
      <c r="AH44" s="89">
        <f t="shared" ref="AH44" si="50">IF(J45=0,0,J44/J45)</f>
        <v>0</v>
      </c>
      <c r="AI44" s="89">
        <f t="shared" ref="AI44" si="51">IF(K45=0,0,K44/K45)</f>
        <v>0</v>
      </c>
      <c r="AJ44" s="89">
        <f t="shared" ref="AJ44" si="52">IF(L45=0,0,L44/L45)</f>
        <v>0</v>
      </c>
      <c r="AK44" s="89">
        <f t="shared" ref="AK44" si="53">IF(M45=0,0,M44/M45)</f>
        <v>0</v>
      </c>
      <c r="AL44" s="89">
        <f t="shared" ref="AL44" si="54">IF(N45=0,0,N44/N45)</f>
        <v>0</v>
      </c>
      <c r="AM44" s="89">
        <f t="shared" ref="AM44" si="55">IF(O45=0,0,O44/O45)</f>
        <v>0</v>
      </c>
      <c r="AN44" s="89">
        <f t="shared" ref="AN44" si="56">IF(P45=0,0,P44/P45)</f>
        <v>0</v>
      </c>
      <c r="AO44" s="89">
        <f t="shared" ref="AO44" si="57">IF(Q45=0,0,Q44/Q45)</f>
        <v>0</v>
      </c>
    </row>
    <row r="45" spans="1:41" ht="20" customHeight="1" thickBot="1" x14ac:dyDescent="0.25">
      <c r="A45" s="123"/>
      <c r="B45" s="147" t="s">
        <v>188</v>
      </c>
      <c r="C45" s="148"/>
      <c r="D45" s="148"/>
      <c r="E45" s="149"/>
      <c r="F45" s="17"/>
      <c r="G45" s="17"/>
      <c r="H45" s="17"/>
      <c r="I45" s="17"/>
      <c r="J45" s="17"/>
      <c r="K45" s="17"/>
      <c r="L45" s="17"/>
      <c r="M45" s="17"/>
      <c r="N45" s="17"/>
      <c r="O45" s="17"/>
      <c r="P45" s="17"/>
      <c r="Q45" s="17"/>
      <c r="R45" s="40">
        <f>IF(Safety!O$95=0,0,SUM(F45:Q45)*12/Safety!O$95)</f>
        <v>0</v>
      </c>
      <c r="S45" s="69"/>
      <c r="T45" s="69"/>
      <c r="U45" s="69"/>
      <c r="AC45" s="11" t="s">
        <v>244</v>
      </c>
      <c r="AD45" s="89">
        <f>F45</f>
        <v>0</v>
      </c>
      <c r="AE45" s="89">
        <f t="shared" ref="AE45" si="58">G45</f>
        <v>0</v>
      </c>
      <c r="AF45" s="89">
        <f t="shared" ref="AF45" si="59">H45</f>
        <v>0</v>
      </c>
      <c r="AG45" s="89">
        <f t="shared" ref="AG45" si="60">I45</f>
        <v>0</v>
      </c>
      <c r="AH45" s="89">
        <f t="shared" ref="AH45" si="61">J45</f>
        <v>0</v>
      </c>
      <c r="AI45" s="89">
        <f t="shared" ref="AI45" si="62">K45</f>
        <v>0</v>
      </c>
      <c r="AJ45" s="89">
        <f t="shared" ref="AJ45" si="63">L45</f>
        <v>0</v>
      </c>
      <c r="AK45" s="89">
        <f t="shared" ref="AK45" si="64">M45</f>
        <v>0</v>
      </c>
      <c r="AL45" s="89">
        <f t="shared" ref="AL45" si="65">N45</f>
        <v>0</v>
      </c>
      <c r="AM45" s="89">
        <f t="shared" ref="AM45" si="66">O45</f>
        <v>0</v>
      </c>
      <c r="AN45" s="89">
        <f t="shared" ref="AN45" si="67">P45</f>
        <v>0</v>
      </c>
      <c r="AO45" s="89">
        <f t="shared" ref="AO45" si="68">Q45</f>
        <v>0</v>
      </c>
    </row>
    <row r="46" spans="1:41" ht="20" customHeight="1" thickBot="1" x14ac:dyDescent="0.25">
      <c r="A46" s="77"/>
      <c r="B46" s="78"/>
      <c r="C46" s="78"/>
      <c r="D46" s="78"/>
      <c r="E46" s="78"/>
      <c r="F46" s="78"/>
      <c r="G46" s="78"/>
      <c r="H46" s="78"/>
      <c r="I46" s="78"/>
      <c r="J46" s="78"/>
      <c r="K46" s="78"/>
      <c r="L46" s="78"/>
      <c r="M46" s="78"/>
      <c r="N46" s="78"/>
      <c r="O46" s="124" t="s">
        <v>18</v>
      </c>
      <c r="P46" s="124"/>
      <c r="Q46" s="124"/>
      <c r="R46" s="79"/>
      <c r="S46" s="78"/>
      <c r="T46" s="78"/>
      <c r="U46" s="78"/>
      <c r="AC46" s="58"/>
    </row>
    <row r="47" spans="1:41" ht="20" customHeight="1" thickBot="1" x14ac:dyDescent="0.25">
      <c r="A47" s="122" t="s">
        <v>210</v>
      </c>
      <c r="B47" s="143" t="s">
        <v>186</v>
      </c>
      <c r="C47" s="144"/>
      <c r="D47" s="144"/>
      <c r="E47" s="145"/>
      <c r="F47" s="17"/>
      <c r="G47" s="17"/>
      <c r="H47" s="17"/>
      <c r="I47" s="17"/>
      <c r="J47" s="17"/>
      <c r="K47" s="17"/>
      <c r="L47" s="17"/>
      <c r="M47" s="17"/>
      <c r="N47" s="17"/>
      <c r="O47" s="17"/>
      <c r="P47" s="17"/>
      <c r="Q47" s="17"/>
      <c r="R47" s="40">
        <f>IF(Safety!O$95=0,0,SUM(F47:Q47)*12/Safety!O$95)</f>
        <v>0</v>
      </c>
      <c r="S47" s="40">
        <f>IF(Safety!P$95=0,0,SUM(G47:R47)*12/Safety!P$95)</f>
        <v>0</v>
      </c>
      <c r="T47" s="40">
        <f>IF(Safety!Q$95=0,0,SUM(H47:S47)*12/Safety!Q$95)</f>
        <v>0</v>
      </c>
      <c r="U47" s="40">
        <f>IF(Safety!R$95=0,0,SUM(I47:T47)*12/Safety!R$95)</f>
        <v>0</v>
      </c>
      <c r="AC47" s="11" t="s">
        <v>126</v>
      </c>
      <c r="AD47" s="89">
        <f>IF(Safety!C96=0,0,1-F47/Safety!C96)</f>
        <v>0</v>
      </c>
      <c r="AE47" s="89">
        <f>IF(Safety!D96=0,0,1-G47/Safety!D96)</f>
        <v>0</v>
      </c>
      <c r="AF47" s="89">
        <f>IF(Safety!E96=0,0,1-H47/Safety!E96)</f>
        <v>0</v>
      </c>
      <c r="AG47" s="89">
        <f>IF(Safety!F96=0,0,1-I47/Safety!F96)</f>
        <v>0</v>
      </c>
      <c r="AH47" s="89">
        <f>IF(Safety!G96=0,0,1-J47/Safety!G96)</f>
        <v>0</v>
      </c>
      <c r="AI47" s="89">
        <f>IF(Safety!H96=0,0,1-K47/Safety!H96)</f>
        <v>0</v>
      </c>
      <c r="AJ47" s="89">
        <f>IF(Safety!I96=0,0,1-L47/Safety!I96)</f>
        <v>0</v>
      </c>
      <c r="AK47" s="89">
        <f>IF(Safety!J96=0,0,1-M47/Safety!J96)</f>
        <v>0</v>
      </c>
      <c r="AL47" s="89">
        <f>IF(Safety!K96=0,0,1-N47/Safety!K96)</f>
        <v>0</v>
      </c>
      <c r="AM47" s="89">
        <f>IF(Safety!L96=0,0,1-O47/Safety!L96)</f>
        <v>0</v>
      </c>
      <c r="AN47" s="89">
        <f>IF(Safety!M96=0,0,1-P47/Safety!M96)</f>
        <v>0</v>
      </c>
      <c r="AO47" s="89">
        <f>IF(Safety!N96=0,0,1-Q47/Safety!N96)</f>
        <v>0</v>
      </c>
    </row>
    <row r="48" spans="1:41" ht="20" customHeight="1" thickBot="1" x14ac:dyDescent="0.25">
      <c r="A48" s="139"/>
      <c r="B48" s="143" t="s">
        <v>245</v>
      </c>
      <c r="C48" s="144"/>
      <c r="D48" s="144"/>
      <c r="E48" s="145"/>
      <c r="F48" s="17"/>
      <c r="G48" s="17"/>
      <c r="H48" s="17"/>
      <c r="I48" s="17"/>
      <c r="J48" s="17"/>
      <c r="K48" s="17"/>
      <c r="L48" s="17"/>
      <c r="M48" s="17"/>
      <c r="N48" s="17"/>
      <c r="O48" s="17"/>
      <c r="P48" s="17"/>
      <c r="Q48" s="17"/>
      <c r="R48" s="40">
        <f>IF(Safety!O$95=0,0,SUM(F48:Q48)*12/Safety!O$95)</f>
        <v>0</v>
      </c>
      <c r="S48" s="69"/>
      <c r="T48" s="69"/>
      <c r="U48" s="69"/>
      <c r="AC48" s="11" t="s">
        <v>127</v>
      </c>
      <c r="AD48" s="89">
        <f>IF((Safety!C96-F47)=0,0,F49/(Safety!C96-F47))</f>
        <v>0</v>
      </c>
      <c r="AE48" s="89">
        <f>IF((Safety!D96-G47)=0,0,G49/(Safety!D96-G47))</f>
        <v>0</v>
      </c>
      <c r="AF48" s="89">
        <f>IF((Safety!E96-H47)=0,0,H49/(Safety!E96-H47))</f>
        <v>0</v>
      </c>
      <c r="AG48" s="89">
        <f>IF((Safety!F96-I47)=0,0,I49/(Safety!F96-I47))</f>
        <v>0</v>
      </c>
      <c r="AH48" s="89">
        <f>IF((Safety!G96-J47)=0,0,J49/(Safety!G96-J47))</f>
        <v>0</v>
      </c>
      <c r="AI48" s="89">
        <f>IF((Safety!H96-K47)=0,0,K49/(Safety!H96-K47))</f>
        <v>0</v>
      </c>
      <c r="AJ48" s="89">
        <f>IF((Safety!I96-L47)=0,0,L49/(Safety!I96-L47))</f>
        <v>0</v>
      </c>
      <c r="AK48" s="89">
        <f>IF((Safety!J96-M47)=0,0,M49/(Safety!J96-M47))</f>
        <v>0</v>
      </c>
      <c r="AL48" s="89">
        <f>IF((Safety!K96-N47)=0,0,N49/(Safety!K96-N47))</f>
        <v>0</v>
      </c>
      <c r="AM48" s="89">
        <f>IF((Safety!L96-O47)=0,0,O49/(Safety!L96-O47))</f>
        <v>0</v>
      </c>
      <c r="AN48" s="89">
        <f>IF((Safety!M96-P47)=0,0,P49/(Safety!M96-P47))</f>
        <v>0</v>
      </c>
      <c r="AO48" s="89">
        <f>IF((Safety!N96-Q47)=0,0,Q49/(Safety!N96-Q47))</f>
        <v>0</v>
      </c>
    </row>
    <row r="49" spans="1:21" ht="20" customHeight="1" thickBot="1" x14ac:dyDescent="0.25">
      <c r="A49" s="139"/>
      <c r="B49" s="143" t="s">
        <v>187</v>
      </c>
      <c r="C49" s="144"/>
      <c r="D49" s="144"/>
      <c r="E49" s="145"/>
      <c r="F49" s="17"/>
      <c r="G49" s="17"/>
      <c r="H49" s="17"/>
      <c r="I49" s="17"/>
      <c r="J49" s="17"/>
      <c r="K49" s="17"/>
      <c r="L49" s="17"/>
      <c r="M49" s="17"/>
      <c r="N49" s="17"/>
      <c r="O49" s="17"/>
      <c r="P49" s="17"/>
      <c r="Q49" s="17"/>
      <c r="R49" s="40">
        <f>IF(Safety!O$95=0,0,SUM(F49:Q49)*12/Safety!O$95)</f>
        <v>0</v>
      </c>
      <c r="S49" s="69"/>
      <c r="T49" s="69"/>
      <c r="U49" s="69"/>
    </row>
    <row r="50" spans="1:21" ht="20" customHeight="1" thickBot="1" x14ac:dyDescent="0.25">
      <c r="A50" s="139"/>
      <c r="B50" s="143" t="s">
        <v>136</v>
      </c>
      <c r="C50" s="144"/>
      <c r="D50" s="144"/>
      <c r="E50" s="144"/>
      <c r="F50" s="144"/>
      <c r="G50" s="144"/>
      <c r="H50" s="144"/>
      <c r="I50" s="144"/>
      <c r="J50" s="144"/>
      <c r="K50" s="144"/>
      <c r="L50" s="144"/>
      <c r="M50" s="144"/>
      <c r="N50" s="144"/>
      <c r="O50" s="144"/>
      <c r="P50" s="144"/>
      <c r="Q50" s="145"/>
      <c r="R50" s="17"/>
      <c r="S50" s="71"/>
      <c r="T50" s="71"/>
      <c r="U50" s="71"/>
    </row>
    <row r="51" spans="1:21" ht="20" customHeight="1" thickBot="1" x14ac:dyDescent="0.25">
      <c r="A51" s="123"/>
      <c r="B51" s="143" t="s">
        <v>137</v>
      </c>
      <c r="C51" s="144"/>
      <c r="D51" s="144"/>
      <c r="E51" s="144"/>
      <c r="F51" s="144"/>
      <c r="G51" s="144"/>
      <c r="H51" s="144"/>
      <c r="I51" s="144"/>
      <c r="J51" s="144"/>
      <c r="K51" s="144"/>
      <c r="L51" s="144"/>
      <c r="M51" s="144"/>
      <c r="N51" s="144"/>
      <c r="O51" s="144"/>
      <c r="P51" s="144"/>
      <c r="Q51" s="145"/>
      <c r="R51" s="80"/>
      <c r="S51" s="81"/>
      <c r="T51" s="81"/>
      <c r="U51" s="81"/>
    </row>
  </sheetData>
  <sheetProtection password="B6D3" sheet="1" objects="1" scenarios="1"/>
  <mergeCells count="56">
    <mergeCell ref="O46:Q46"/>
    <mergeCell ref="A47:A51"/>
    <mergeCell ref="B47:E47"/>
    <mergeCell ref="B49:E49"/>
    <mergeCell ref="B50:Q50"/>
    <mergeCell ref="B51:Q51"/>
    <mergeCell ref="B48:E48"/>
    <mergeCell ref="F41:R41"/>
    <mergeCell ref="B42:N42"/>
    <mergeCell ref="O42:Q42"/>
    <mergeCell ref="B43:E43"/>
    <mergeCell ref="A44:A45"/>
    <mergeCell ref="B44:E44"/>
    <mergeCell ref="B45:E45"/>
    <mergeCell ref="A31:A32"/>
    <mergeCell ref="B31:E31"/>
    <mergeCell ref="B32:E32"/>
    <mergeCell ref="O33:Q33"/>
    <mergeCell ref="A34:A38"/>
    <mergeCell ref="B37:Q37"/>
    <mergeCell ref="B38:Q38"/>
    <mergeCell ref="B35:E35"/>
    <mergeCell ref="A21:A25"/>
    <mergeCell ref="B21:E21"/>
    <mergeCell ref="B24:Q24"/>
    <mergeCell ref="B25:Q25"/>
    <mergeCell ref="F28:R28"/>
    <mergeCell ref="B22:E22"/>
    <mergeCell ref="F15:R15"/>
    <mergeCell ref="B16:N16"/>
    <mergeCell ref="O16:Q16"/>
    <mergeCell ref="A18:A19"/>
    <mergeCell ref="B18:E18"/>
    <mergeCell ref="B19:E19"/>
    <mergeCell ref="B12:Q12"/>
    <mergeCell ref="F2:R2"/>
    <mergeCell ref="A5:A6"/>
    <mergeCell ref="A8:A12"/>
    <mergeCell ref="B36:E36"/>
    <mergeCell ref="B30:E30"/>
    <mergeCell ref="B34:E34"/>
    <mergeCell ref="B29:N29"/>
    <mergeCell ref="O29:Q29"/>
    <mergeCell ref="B17:E17"/>
    <mergeCell ref="B23:E23"/>
    <mergeCell ref="O20:Q20"/>
    <mergeCell ref="B6:E6"/>
    <mergeCell ref="B4:E4"/>
    <mergeCell ref="B3:N3"/>
    <mergeCell ref="B8:E8"/>
    <mergeCell ref="B10:E10"/>
    <mergeCell ref="O3:Q3"/>
    <mergeCell ref="B5:E5"/>
    <mergeCell ref="O7:Q7"/>
    <mergeCell ref="B11:Q11"/>
    <mergeCell ref="B9:E9"/>
  </mergeCells>
  <pageMargins left="0.7" right="0.7" top="0.75" bottom="0.75" header="0.3" footer="0.3"/>
  <pageSetup paperSize="9"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53"/>
  <sheetViews>
    <sheetView workbookViewId="0">
      <selection activeCell="I20" sqref="I20"/>
    </sheetView>
  </sheetViews>
  <sheetFormatPr baseColWidth="10" defaultColWidth="9" defaultRowHeight="15" x14ac:dyDescent="0.2"/>
  <cols>
    <col min="1" max="1" width="10.59765625" customWidth="1"/>
    <col min="2" max="2" width="13.796875" customWidth="1"/>
    <col min="3" max="5" width="11.796875" customWidth="1"/>
    <col min="7" max="7" width="14" customWidth="1"/>
    <col min="8" max="8" width="20" customWidth="1"/>
    <col min="9" max="9" width="14.796875" customWidth="1"/>
  </cols>
  <sheetData>
    <row r="3" spans="1:9" s="1" customFormat="1" ht="60" x14ac:dyDescent="0.2">
      <c r="B3" s="1" t="s">
        <v>100</v>
      </c>
      <c r="C3" s="1" t="s">
        <v>108</v>
      </c>
      <c r="D3" s="1" t="s">
        <v>107</v>
      </c>
      <c r="E3" s="1" t="s">
        <v>109</v>
      </c>
      <c r="F3" s="1" t="s">
        <v>101</v>
      </c>
      <c r="G3" s="1" t="s">
        <v>112</v>
      </c>
      <c r="H3" s="1" t="s">
        <v>110</v>
      </c>
      <c r="I3" s="1" t="s">
        <v>111</v>
      </c>
    </row>
    <row r="4" spans="1:9" x14ac:dyDescent="0.2">
      <c r="A4" t="s">
        <v>50</v>
      </c>
      <c r="F4" t="s">
        <v>102</v>
      </c>
      <c r="G4">
        <f>IF(F4="Gasoline",Sheet2!E$8,(IF('Vehicle data'!F4="Diesel",Sheet2!E$9,(IF('Vehicle data'!F4="LPG",Sheet2!E$10,IF(F4="Hybrid",Sheet2!E$8,0))))))</f>
        <v>2.3822000000000001</v>
      </c>
      <c r="H4">
        <v>100</v>
      </c>
      <c r="I4" s="4">
        <f>IF(F4="Electric",0,H4*G4)</f>
        <v>238.22</v>
      </c>
    </row>
    <row r="5" spans="1:9" x14ac:dyDescent="0.2">
      <c r="A5" t="s">
        <v>51</v>
      </c>
      <c r="F5" t="s">
        <v>102</v>
      </c>
      <c r="G5">
        <f>IF(F5="Gasoline",Sheet2!E$8,(IF('Vehicle data'!F5="Diesel",Sheet2!E$9,(IF('Vehicle data'!F5="LPG",Sheet2!E$10,IF(F5="Hybrid",Sheet2!E$8,0))))))</f>
        <v>2.3822000000000001</v>
      </c>
      <c r="I5" s="4">
        <f t="shared" ref="I5:I53" si="0">IF(F5="Electric",0,H5*G5)</f>
        <v>0</v>
      </c>
    </row>
    <row r="6" spans="1:9" x14ac:dyDescent="0.2">
      <c r="A6" t="s">
        <v>52</v>
      </c>
      <c r="F6" t="s">
        <v>102</v>
      </c>
      <c r="G6">
        <f>IF(F6="Gasoline",Sheet2!E$8,(IF('Vehicle data'!F6="Diesel",Sheet2!E$9,(IF('Vehicle data'!F6="LPG",Sheet2!E$10,IF(F6="Hybrid",Sheet2!E$8,0))))))</f>
        <v>2.3822000000000001</v>
      </c>
      <c r="I6" s="4">
        <f t="shared" si="0"/>
        <v>0</v>
      </c>
    </row>
    <row r="7" spans="1:9" x14ac:dyDescent="0.2">
      <c r="A7" t="s">
        <v>53</v>
      </c>
      <c r="F7" t="s">
        <v>102</v>
      </c>
      <c r="G7">
        <f>IF(F7="Gasoline",Sheet2!E$8,(IF('Vehicle data'!F7="Diesel",Sheet2!E$9,(IF('Vehicle data'!F7="LPG",Sheet2!E$10,IF(F7="Hybrid",Sheet2!E$8,0))))))</f>
        <v>2.3822000000000001</v>
      </c>
      <c r="I7" s="4">
        <f t="shared" si="0"/>
        <v>0</v>
      </c>
    </row>
    <row r="8" spans="1:9" x14ac:dyDescent="0.2">
      <c r="A8" t="s">
        <v>54</v>
      </c>
      <c r="F8" t="s">
        <v>102</v>
      </c>
      <c r="G8">
        <f>IF(F8="Gasoline",Sheet2!E$8,(IF('Vehicle data'!F8="Diesel",Sheet2!E$9,(IF('Vehicle data'!F8="LPG",Sheet2!E$10,IF(F8="Hybrid",Sheet2!E$8,0))))))</f>
        <v>2.3822000000000001</v>
      </c>
      <c r="I8" s="4">
        <f t="shared" si="0"/>
        <v>0</v>
      </c>
    </row>
    <row r="9" spans="1:9" x14ac:dyDescent="0.2">
      <c r="A9" t="s">
        <v>55</v>
      </c>
      <c r="F9" t="s">
        <v>102</v>
      </c>
      <c r="G9">
        <f>IF(F9="Gasoline",Sheet2!E$8,(IF('Vehicle data'!F9="Diesel",Sheet2!E$9,(IF('Vehicle data'!F9="LPG",Sheet2!E$10,IF(F9="Hybrid",Sheet2!E$8,0))))))</f>
        <v>2.3822000000000001</v>
      </c>
      <c r="I9" s="4">
        <f t="shared" si="0"/>
        <v>0</v>
      </c>
    </row>
    <row r="10" spans="1:9" x14ac:dyDescent="0.2">
      <c r="A10" t="s">
        <v>56</v>
      </c>
      <c r="F10" t="s">
        <v>102</v>
      </c>
      <c r="G10">
        <f>IF(F10="Gasoline",Sheet2!E$8,(IF('Vehicle data'!F10="Diesel",Sheet2!E$9,(IF('Vehicle data'!F10="LPG",Sheet2!E$10,IF(F10="Hybrid",Sheet2!E$8,0))))))</f>
        <v>2.3822000000000001</v>
      </c>
      <c r="I10" s="4">
        <f t="shared" si="0"/>
        <v>0</v>
      </c>
    </row>
    <row r="11" spans="1:9" x14ac:dyDescent="0.2">
      <c r="A11" t="s">
        <v>57</v>
      </c>
      <c r="F11" t="s">
        <v>102</v>
      </c>
      <c r="G11">
        <f>IF(F11="Gasoline",Sheet2!E$8,(IF('Vehicle data'!F11="Diesel",Sheet2!E$9,(IF('Vehicle data'!F11="LPG",Sheet2!E$10,IF(F11="Hybrid",Sheet2!E$8,0))))))</f>
        <v>2.3822000000000001</v>
      </c>
      <c r="I11" s="4">
        <f t="shared" si="0"/>
        <v>0</v>
      </c>
    </row>
    <row r="12" spans="1:9" x14ac:dyDescent="0.2">
      <c r="A12" t="s">
        <v>58</v>
      </c>
      <c r="F12" t="s">
        <v>102</v>
      </c>
      <c r="G12">
        <f>IF(F12="Gasoline",Sheet2!E$8,(IF('Vehicle data'!F12="Diesel",Sheet2!E$9,(IF('Vehicle data'!F12="LPG",Sheet2!E$10,IF(F12="Hybrid",Sheet2!E$8,0))))))</f>
        <v>2.3822000000000001</v>
      </c>
      <c r="I12" s="4">
        <f t="shared" si="0"/>
        <v>0</v>
      </c>
    </row>
    <row r="13" spans="1:9" x14ac:dyDescent="0.2">
      <c r="A13" t="s">
        <v>59</v>
      </c>
      <c r="F13" t="s">
        <v>102</v>
      </c>
      <c r="G13">
        <f>IF(F13="Gasoline",Sheet2!E$8,(IF('Vehicle data'!F13="Diesel",Sheet2!E$9,(IF('Vehicle data'!F13="LPG",Sheet2!E$10,IF(F13="Hybrid",Sheet2!E$8,0))))))</f>
        <v>2.3822000000000001</v>
      </c>
      <c r="I13" s="4">
        <f t="shared" si="0"/>
        <v>0</v>
      </c>
    </row>
    <row r="14" spans="1:9" x14ac:dyDescent="0.2">
      <c r="A14" t="s">
        <v>60</v>
      </c>
      <c r="F14" t="s">
        <v>102</v>
      </c>
      <c r="G14">
        <f>IF(F14="Gasoline",Sheet2!E$8,(IF('Vehicle data'!F14="Diesel",Sheet2!E$9,(IF('Vehicle data'!F14="LPG",Sheet2!E$10,IF(F14="Hybrid",Sheet2!E$8,0))))))</f>
        <v>2.3822000000000001</v>
      </c>
      <c r="I14" s="4">
        <f t="shared" si="0"/>
        <v>0</v>
      </c>
    </row>
    <row r="15" spans="1:9" x14ac:dyDescent="0.2">
      <c r="A15" t="s">
        <v>61</v>
      </c>
      <c r="F15" t="s">
        <v>102</v>
      </c>
      <c r="G15">
        <f>IF(F15="Gasoline",Sheet2!E$8,(IF('Vehicle data'!F15="Diesel",Sheet2!E$9,(IF('Vehicle data'!F15="LPG",Sheet2!E$10,IF(F15="Hybrid",Sheet2!E$8,0))))))</f>
        <v>2.3822000000000001</v>
      </c>
      <c r="I15" s="4">
        <f t="shared" si="0"/>
        <v>0</v>
      </c>
    </row>
    <row r="16" spans="1:9" x14ac:dyDescent="0.2">
      <c r="A16" t="s">
        <v>62</v>
      </c>
      <c r="F16" t="s">
        <v>102</v>
      </c>
      <c r="G16">
        <f>IF(F16="Gasoline",Sheet2!E$8,(IF('Vehicle data'!F16="Diesel",Sheet2!E$9,(IF('Vehicle data'!F16="LPG",Sheet2!E$10,IF(F16="Hybrid",Sheet2!E$8,0))))))</f>
        <v>2.3822000000000001</v>
      </c>
      <c r="I16" s="4">
        <f t="shared" si="0"/>
        <v>0</v>
      </c>
    </row>
    <row r="17" spans="1:9" x14ac:dyDescent="0.2">
      <c r="A17" t="s">
        <v>63</v>
      </c>
      <c r="F17" t="s">
        <v>102</v>
      </c>
      <c r="G17">
        <f>IF(F17="Gasoline",Sheet2!E$8,(IF('Vehicle data'!F17="Diesel",Sheet2!E$9,(IF('Vehicle data'!F17="LPG",Sheet2!E$10,IF(F17="Hybrid",Sheet2!E$8,0))))))</f>
        <v>2.3822000000000001</v>
      </c>
      <c r="I17" s="4">
        <f t="shared" si="0"/>
        <v>0</v>
      </c>
    </row>
    <row r="18" spans="1:9" x14ac:dyDescent="0.2">
      <c r="A18" t="s">
        <v>64</v>
      </c>
      <c r="F18" t="s">
        <v>102</v>
      </c>
      <c r="G18">
        <f>IF(F18="Gasoline",Sheet2!E$8,(IF('Vehicle data'!F18="Diesel",Sheet2!E$9,(IF('Vehicle data'!F18="LPG",Sheet2!E$10,IF(F18="Hybrid",Sheet2!E$8,0))))))</f>
        <v>2.3822000000000001</v>
      </c>
      <c r="I18" s="4">
        <f t="shared" si="0"/>
        <v>0</v>
      </c>
    </row>
    <row r="19" spans="1:9" x14ac:dyDescent="0.2">
      <c r="A19" t="s">
        <v>65</v>
      </c>
      <c r="F19" t="s">
        <v>102</v>
      </c>
      <c r="G19">
        <f>IF(F19="Gasoline",Sheet2!E$8,(IF('Vehicle data'!F19="Diesel",Sheet2!E$9,(IF('Vehicle data'!F19="LPG",Sheet2!E$10,IF(F19="Hybrid",Sheet2!E$8,0))))))</f>
        <v>2.3822000000000001</v>
      </c>
      <c r="I19" s="4">
        <f t="shared" si="0"/>
        <v>0</v>
      </c>
    </row>
    <row r="20" spans="1:9" x14ac:dyDescent="0.2">
      <c r="A20" t="s">
        <v>66</v>
      </c>
      <c r="F20" t="s">
        <v>102</v>
      </c>
      <c r="G20">
        <f>IF(F20="Gasoline",Sheet2!E$8,(IF('Vehicle data'!F20="Diesel",Sheet2!E$9,(IF('Vehicle data'!F20="LPG",Sheet2!E$10,IF(F20="Hybrid",Sheet2!E$8,0))))))</f>
        <v>2.3822000000000001</v>
      </c>
      <c r="I20" s="4">
        <f t="shared" si="0"/>
        <v>0</v>
      </c>
    </row>
    <row r="21" spans="1:9" x14ac:dyDescent="0.2">
      <c r="A21" t="s">
        <v>67</v>
      </c>
      <c r="F21" t="s">
        <v>102</v>
      </c>
      <c r="G21">
        <f>IF(F21="Gasoline",Sheet2!E$8,(IF('Vehicle data'!F21="Diesel",Sheet2!E$9,(IF('Vehicle data'!F21="LPG",Sheet2!E$10,IF(F21="Hybrid",Sheet2!E$8,0))))))</f>
        <v>2.3822000000000001</v>
      </c>
      <c r="I21" s="4">
        <f t="shared" si="0"/>
        <v>0</v>
      </c>
    </row>
    <row r="22" spans="1:9" x14ac:dyDescent="0.2">
      <c r="A22" t="s">
        <v>68</v>
      </c>
      <c r="F22" t="s">
        <v>102</v>
      </c>
      <c r="G22">
        <f>IF(F22="Gasoline",Sheet2!E$8,(IF('Vehicle data'!F22="Diesel",Sheet2!E$9,(IF('Vehicle data'!F22="LPG",Sheet2!E$10,IF(F22="Hybrid",Sheet2!E$8,0))))))</f>
        <v>2.3822000000000001</v>
      </c>
      <c r="I22" s="4">
        <f t="shared" si="0"/>
        <v>0</v>
      </c>
    </row>
    <row r="23" spans="1:9" x14ac:dyDescent="0.2">
      <c r="A23" t="s">
        <v>69</v>
      </c>
      <c r="F23" t="s">
        <v>102</v>
      </c>
      <c r="G23">
        <f>IF(F23="Gasoline",Sheet2!E$8,(IF('Vehicle data'!F23="Diesel",Sheet2!E$9,(IF('Vehicle data'!F23="LPG",Sheet2!E$10,IF(F23="Hybrid",Sheet2!E$8,0))))))</f>
        <v>2.3822000000000001</v>
      </c>
      <c r="I23" s="4">
        <f t="shared" si="0"/>
        <v>0</v>
      </c>
    </row>
    <row r="24" spans="1:9" x14ac:dyDescent="0.2">
      <c r="A24" t="s">
        <v>70</v>
      </c>
      <c r="F24" t="s">
        <v>102</v>
      </c>
      <c r="G24">
        <f>IF(F24="Gasoline",Sheet2!E$8,(IF('Vehicle data'!F24="Diesel",Sheet2!E$9,(IF('Vehicle data'!F24="LPG",Sheet2!E$10,IF(F24="Hybrid",Sheet2!E$8,0))))))</f>
        <v>2.3822000000000001</v>
      </c>
      <c r="I24" s="4">
        <f t="shared" si="0"/>
        <v>0</v>
      </c>
    </row>
    <row r="25" spans="1:9" x14ac:dyDescent="0.2">
      <c r="A25" t="s">
        <v>71</v>
      </c>
      <c r="F25" t="s">
        <v>102</v>
      </c>
      <c r="G25">
        <f>IF(F25="Gasoline",Sheet2!E$8,(IF('Vehicle data'!F25="Diesel",Sheet2!E$9,(IF('Vehicle data'!F25="LPG",Sheet2!E$10,IF(F25="Hybrid",Sheet2!E$8,0))))))</f>
        <v>2.3822000000000001</v>
      </c>
      <c r="I25" s="4">
        <f t="shared" si="0"/>
        <v>0</v>
      </c>
    </row>
    <row r="26" spans="1:9" x14ac:dyDescent="0.2">
      <c r="A26" t="s">
        <v>72</v>
      </c>
      <c r="F26" t="s">
        <v>102</v>
      </c>
      <c r="G26">
        <f>IF(F26="Gasoline",Sheet2!E$8,(IF('Vehicle data'!F26="Diesel",Sheet2!E$9,(IF('Vehicle data'!F26="LPG",Sheet2!E$10,IF(F26="Hybrid",Sheet2!E$8,0))))))</f>
        <v>2.3822000000000001</v>
      </c>
      <c r="I26" s="4">
        <f t="shared" si="0"/>
        <v>0</v>
      </c>
    </row>
    <row r="27" spans="1:9" x14ac:dyDescent="0.2">
      <c r="A27" t="s">
        <v>73</v>
      </c>
      <c r="F27" t="s">
        <v>102</v>
      </c>
      <c r="G27">
        <f>IF(F27="Gasoline",Sheet2!E$8,(IF('Vehicle data'!F27="Diesel",Sheet2!E$9,(IF('Vehicle data'!F27="LPG",Sheet2!E$10,IF(F27="Hybrid",Sheet2!E$8,0))))))</f>
        <v>2.3822000000000001</v>
      </c>
      <c r="I27" s="4">
        <f t="shared" si="0"/>
        <v>0</v>
      </c>
    </row>
    <row r="28" spans="1:9" x14ac:dyDescent="0.2">
      <c r="A28" t="s">
        <v>74</v>
      </c>
      <c r="F28" t="s">
        <v>102</v>
      </c>
      <c r="G28">
        <f>IF(F28="Gasoline",Sheet2!E$8,(IF('Vehicle data'!F28="Diesel",Sheet2!E$9,(IF('Vehicle data'!F28="LPG",Sheet2!E$10,IF(F28="Hybrid",Sheet2!E$8,0))))))</f>
        <v>2.3822000000000001</v>
      </c>
      <c r="I28" s="4">
        <f t="shared" si="0"/>
        <v>0</v>
      </c>
    </row>
    <row r="29" spans="1:9" x14ac:dyDescent="0.2">
      <c r="A29" t="s">
        <v>75</v>
      </c>
      <c r="F29" t="s">
        <v>102</v>
      </c>
      <c r="G29">
        <f>IF(F29="Gasoline",Sheet2!E$8,(IF('Vehicle data'!F29="Diesel",Sheet2!E$9,(IF('Vehicle data'!F29="LPG",Sheet2!E$10,IF(F29="Hybrid",Sheet2!E$8,0))))))</f>
        <v>2.3822000000000001</v>
      </c>
      <c r="I29" s="4">
        <f t="shared" si="0"/>
        <v>0</v>
      </c>
    </row>
    <row r="30" spans="1:9" x14ac:dyDescent="0.2">
      <c r="A30" t="s">
        <v>76</v>
      </c>
      <c r="F30" t="s">
        <v>102</v>
      </c>
      <c r="G30">
        <f>IF(F30="Gasoline",Sheet2!E$8,(IF('Vehicle data'!F30="Diesel",Sheet2!E$9,(IF('Vehicle data'!F30="LPG",Sheet2!E$10,IF(F30="Hybrid",Sheet2!E$8,0))))))</f>
        <v>2.3822000000000001</v>
      </c>
      <c r="I30" s="4">
        <f t="shared" si="0"/>
        <v>0</v>
      </c>
    </row>
    <row r="31" spans="1:9" x14ac:dyDescent="0.2">
      <c r="A31" t="s">
        <v>77</v>
      </c>
      <c r="F31" t="s">
        <v>102</v>
      </c>
      <c r="G31">
        <f>IF(F31="Gasoline",Sheet2!E$8,(IF('Vehicle data'!F31="Diesel",Sheet2!E$9,(IF('Vehicle data'!F31="LPG",Sheet2!E$10,IF(F31="Hybrid",Sheet2!E$8,0))))))</f>
        <v>2.3822000000000001</v>
      </c>
      <c r="I31" s="4">
        <f t="shared" si="0"/>
        <v>0</v>
      </c>
    </row>
    <row r="32" spans="1:9" x14ac:dyDescent="0.2">
      <c r="A32" t="s">
        <v>78</v>
      </c>
      <c r="F32" t="s">
        <v>102</v>
      </c>
      <c r="G32">
        <f>IF(F32="Gasoline",Sheet2!E$8,(IF('Vehicle data'!F32="Diesel",Sheet2!E$9,(IF('Vehicle data'!F32="LPG",Sheet2!E$10,IF(F32="Hybrid",Sheet2!E$8,0))))))</f>
        <v>2.3822000000000001</v>
      </c>
      <c r="I32" s="4">
        <f t="shared" si="0"/>
        <v>0</v>
      </c>
    </row>
    <row r="33" spans="1:9" x14ac:dyDescent="0.2">
      <c r="A33" t="s">
        <v>79</v>
      </c>
      <c r="F33" t="s">
        <v>102</v>
      </c>
      <c r="G33">
        <f>IF(F33="Gasoline",Sheet2!E$8,(IF('Vehicle data'!F33="Diesel",Sheet2!E$9,(IF('Vehicle data'!F33="LPG",Sheet2!E$10,IF(F33="Hybrid",Sheet2!E$8,0))))))</f>
        <v>2.3822000000000001</v>
      </c>
      <c r="I33" s="4">
        <f t="shared" si="0"/>
        <v>0</v>
      </c>
    </row>
    <row r="34" spans="1:9" x14ac:dyDescent="0.2">
      <c r="A34" t="s">
        <v>80</v>
      </c>
      <c r="F34" t="s">
        <v>102</v>
      </c>
      <c r="G34">
        <f>IF(F34="Gasoline",Sheet2!E$8,(IF('Vehicle data'!F34="Diesel",Sheet2!E$9,(IF('Vehicle data'!F34="LPG",Sheet2!E$10,IF(F34="Hybrid",Sheet2!E$8,0))))))</f>
        <v>2.3822000000000001</v>
      </c>
      <c r="I34" s="4">
        <f t="shared" si="0"/>
        <v>0</v>
      </c>
    </row>
    <row r="35" spans="1:9" x14ac:dyDescent="0.2">
      <c r="A35" t="s">
        <v>81</v>
      </c>
      <c r="F35" t="s">
        <v>102</v>
      </c>
      <c r="G35">
        <f>IF(F35="Gasoline",Sheet2!E$8,(IF('Vehicle data'!F35="Diesel",Sheet2!E$9,(IF('Vehicle data'!F35="LPG",Sheet2!E$10,IF(F35="Hybrid",Sheet2!E$8,0))))))</f>
        <v>2.3822000000000001</v>
      </c>
      <c r="I35" s="4">
        <f t="shared" si="0"/>
        <v>0</v>
      </c>
    </row>
    <row r="36" spans="1:9" x14ac:dyDescent="0.2">
      <c r="A36" t="s">
        <v>82</v>
      </c>
      <c r="F36" t="s">
        <v>102</v>
      </c>
      <c r="G36">
        <f>IF(F36="Gasoline",Sheet2!E$8,(IF('Vehicle data'!F36="Diesel",Sheet2!E$9,(IF('Vehicle data'!F36="LPG",Sheet2!E$10,IF(F36="Hybrid",Sheet2!E$8,0))))))</f>
        <v>2.3822000000000001</v>
      </c>
      <c r="I36" s="4">
        <f t="shared" si="0"/>
        <v>0</v>
      </c>
    </row>
    <row r="37" spans="1:9" x14ac:dyDescent="0.2">
      <c r="A37" t="s">
        <v>83</v>
      </c>
      <c r="F37" t="s">
        <v>102</v>
      </c>
      <c r="G37">
        <f>IF(F37="Gasoline",Sheet2!E$8,(IF('Vehicle data'!F37="Diesel",Sheet2!E$9,(IF('Vehicle data'!F37="LPG",Sheet2!E$10,IF(F37="Hybrid",Sheet2!E$8,0))))))</f>
        <v>2.3822000000000001</v>
      </c>
      <c r="I37" s="4">
        <f t="shared" si="0"/>
        <v>0</v>
      </c>
    </row>
    <row r="38" spans="1:9" x14ac:dyDescent="0.2">
      <c r="A38" t="s">
        <v>84</v>
      </c>
      <c r="F38" t="s">
        <v>102</v>
      </c>
      <c r="G38">
        <f>IF(F38="Gasoline",Sheet2!E$8,(IF('Vehicle data'!F38="Diesel",Sheet2!E$9,(IF('Vehicle data'!F38="LPG",Sheet2!E$10,IF(F38="Hybrid",Sheet2!E$8,0))))))</f>
        <v>2.3822000000000001</v>
      </c>
      <c r="I38" s="4">
        <f t="shared" si="0"/>
        <v>0</v>
      </c>
    </row>
    <row r="39" spans="1:9" x14ac:dyDescent="0.2">
      <c r="A39" t="s">
        <v>85</v>
      </c>
      <c r="F39" t="s">
        <v>102</v>
      </c>
      <c r="G39">
        <f>IF(F39="Gasoline",Sheet2!E$8,(IF('Vehicle data'!F39="Diesel",Sheet2!E$9,(IF('Vehicle data'!F39="LPG",Sheet2!E$10,IF(F39="Hybrid",Sheet2!E$8,0))))))</f>
        <v>2.3822000000000001</v>
      </c>
      <c r="I39" s="4">
        <f t="shared" si="0"/>
        <v>0</v>
      </c>
    </row>
    <row r="40" spans="1:9" x14ac:dyDescent="0.2">
      <c r="A40" t="s">
        <v>86</v>
      </c>
      <c r="F40" t="s">
        <v>102</v>
      </c>
      <c r="G40">
        <f>IF(F40="Gasoline",Sheet2!E$8,(IF('Vehicle data'!F40="Diesel",Sheet2!E$9,(IF('Vehicle data'!F40="LPG",Sheet2!E$10,IF(F40="Hybrid",Sheet2!E$8,0))))))</f>
        <v>2.3822000000000001</v>
      </c>
      <c r="I40" s="4">
        <f t="shared" si="0"/>
        <v>0</v>
      </c>
    </row>
    <row r="41" spans="1:9" x14ac:dyDescent="0.2">
      <c r="A41" t="s">
        <v>87</v>
      </c>
      <c r="F41" t="s">
        <v>102</v>
      </c>
      <c r="G41">
        <f>IF(F41="Gasoline",Sheet2!E$8,(IF('Vehicle data'!F41="Diesel",Sheet2!E$9,(IF('Vehicle data'!F41="LPG",Sheet2!E$10,IF(F41="Hybrid",Sheet2!E$8,0))))))</f>
        <v>2.3822000000000001</v>
      </c>
      <c r="I41" s="4">
        <f t="shared" si="0"/>
        <v>0</v>
      </c>
    </row>
    <row r="42" spans="1:9" x14ac:dyDescent="0.2">
      <c r="A42" t="s">
        <v>88</v>
      </c>
      <c r="F42" t="s">
        <v>102</v>
      </c>
      <c r="G42">
        <f>IF(F42="Gasoline",Sheet2!E$8,(IF('Vehicle data'!F42="Diesel",Sheet2!E$9,(IF('Vehicle data'!F42="LPG",Sheet2!E$10,IF(F42="Hybrid",Sheet2!E$8,0))))))</f>
        <v>2.3822000000000001</v>
      </c>
      <c r="I42" s="4">
        <f t="shared" si="0"/>
        <v>0</v>
      </c>
    </row>
    <row r="43" spans="1:9" x14ac:dyDescent="0.2">
      <c r="A43" t="s">
        <v>89</v>
      </c>
      <c r="F43" t="s">
        <v>102</v>
      </c>
      <c r="G43">
        <f>IF(F43="Gasoline",Sheet2!E$8,(IF('Vehicle data'!F43="Diesel",Sheet2!E$9,(IF('Vehicle data'!F43="LPG",Sheet2!E$10,IF(F43="Hybrid",Sheet2!E$8,0))))))</f>
        <v>2.3822000000000001</v>
      </c>
      <c r="I43" s="4">
        <f t="shared" si="0"/>
        <v>0</v>
      </c>
    </row>
    <row r="44" spans="1:9" x14ac:dyDescent="0.2">
      <c r="A44" t="s">
        <v>90</v>
      </c>
      <c r="F44" t="s">
        <v>102</v>
      </c>
      <c r="G44">
        <f>IF(F44="Gasoline",Sheet2!E$8,(IF('Vehicle data'!F44="Diesel",Sheet2!E$9,(IF('Vehicle data'!F44="LPG",Sheet2!E$10,IF(F44="Hybrid",Sheet2!E$8,0))))))</f>
        <v>2.3822000000000001</v>
      </c>
      <c r="I44" s="4">
        <f t="shared" si="0"/>
        <v>0</v>
      </c>
    </row>
    <row r="45" spans="1:9" x14ac:dyDescent="0.2">
      <c r="A45" t="s">
        <v>91</v>
      </c>
      <c r="F45" t="s">
        <v>102</v>
      </c>
      <c r="G45">
        <f>IF(F45="Gasoline",Sheet2!E$8,(IF('Vehicle data'!F45="Diesel",Sheet2!E$9,(IF('Vehicle data'!F45="LPG",Sheet2!E$10,IF(F45="Hybrid",Sheet2!E$8,0))))))</f>
        <v>2.3822000000000001</v>
      </c>
      <c r="I45" s="4">
        <f t="shared" si="0"/>
        <v>0</v>
      </c>
    </row>
    <row r="46" spans="1:9" x14ac:dyDescent="0.2">
      <c r="A46" t="s">
        <v>92</v>
      </c>
      <c r="F46" t="s">
        <v>102</v>
      </c>
      <c r="G46">
        <f>IF(F46="Gasoline",Sheet2!E$8,(IF('Vehicle data'!F46="Diesel",Sheet2!E$9,(IF('Vehicle data'!F46="LPG",Sheet2!E$10,IF(F46="Hybrid",Sheet2!E$8,0))))))</f>
        <v>2.3822000000000001</v>
      </c>
      <c r="I46" s="4">
        <f t="shared" si="0"/>
        <v>0</v>
      </c>
    </row>
    <row r="47" spans="1:9" x14ac:dyDescent="0.2">
      <c r="A47" t="s">
        <v>93</v>
      </c>
      <c r="F47" t="s">
        <v>102</v>
      </c>
      <c r="G47">
        <f>IF(F47="Gasoline",Sheet2!E$8,(IF('Vehicle data'!F47="Diesel",Sheet2!E$9,(IF('Vehicle data'!F47="LPG",Sheet2!E$10,IF(F47="Hybrid",Sheet2!E$8,0))))))</f>
        <v>2.3822000000000001</v>
      </c>
      <c r="I47" s="4">
        <f t="shared" si="0"/>
        <v>0</v>
      </c>
    </row>
    <row r="48" spans="1:9" x14ac:dyDescent="0.2">
      <c r="A48" t="s">
        <v>94</v>
      </c>
      <c r="F48" t="s">
        <v>102</v>
      </c>
      <c r="G48">
        <f>IF(F48="Gasoline",Sheet2!E$8,(IF('Vehicle data'!F48="Diesel",Sheet2!E$9,(IF('Vehicle data'!F48="LPG",Sheet2!E$10,IF(F48="Hybrid",Sheet2!E$8,0))))))</f>
        <v>2.3822000000000001</v>
      </c>
      <c r="I48" s="4">
        <f t="shared" si="0"/>
        <v>0</v>
      </c>
    </row>
    <row r="49" spans="1:9" x14ac:dyDescent="0.2">
      <c r="A49" t="s">
        <v>95</v>
      </c>
      <c r="F49" t="s">
        <v>102</v>
      </c>
      <c r="G49">
        <f>IF(F49="Gasoline",Sheet2!E$8,(IF('Vehicle data'!F49="Diesel",Sheet2!E$9,(IF('Vehicle data'!F49="LPG",Sheet2!E$10,IF(F49="Hybrid",Sheet2!E$8,0))))))</f>
        <v>2.3822000000000001</v>
      </c>
      <c r="I49" s="4">
        <f t="shared" si="0"/>
        <v>0</v>
      </c>
    </row>
    <row r="50" spans="1:9" x14ac:dyDescent="0.2">
      <c r="A50" t="s">
        <v>96</v>
      </c>
      <c r="F50" t="s">
        <v>102</v>
      </c>
      <c r="G50">
        <f>IF(F50="Gasoline",Sheet2!E$8,(IF('Vehicle data'!F50="Diesel",Sheet2!E$9,(IF('Vehicle data'!F50="LPG",Sheet2!E$10,IF(F50="Hybrid",Sheet2!E$8,0))))))</f>
        <v>2.3822000000000001</v>
      </c>
      <c r="I50" s="4">
        <f t="shared" si="0"/>
        <v>0</v>
      </c>
    </row>
    <row r="51" spans="1:9" x14ac:dyDescent="0.2">
      <c r="A51" t="s">
        <v>97</v>
      </c>
      <c r="F51" t="s">
        <v>102</v>
      </c>
      <c r="G51">
        <f>IF(F51="Gasoline",Sheet2!E$8,(IF('Vehicle data'!F51="Diesel",Sheet2!E$9,(IF('Vehicle data'!F51="LPG",Sheet2!E$10,IF(F51="Hybrid",Sheet2!E$8,0))))))</f>
        <v>2.3822000000000001</v>
      </c>
      <c r="I51" s="4">
        <f t="shared" si="0"/>
        <v>0</v>
      </c>
    </row>
    <row r="52" spans="1:9" x14ac:dyDescent="0.2">
      <c r="A52" t="s">
        <v>98</v>
      </c>
      <c r="F52" t="s">
        <v>106</v>
      </c>
      <c r="G52">
        <f>IF(F52="Gasoline",Sheet2!E$8,(IF('Vehicle data'!F52="Diesel",Sheet2!E$9,(IF('Vehicle data'!F52="LPG",Sheet2!E$10,IF(F52="Hybrid",Sheet2!E$8,0))))))</f>
        <v>0</v>
      </c>
      <c r="I52" s="4">
        <f t="shared" si="0"/>
        <v>0</v>
      </c>
    </row>
    <row r="53" spans="1:9" x14ac:dyDescent="0.2">
      <c r="A53" t="s">
        <v>99</v>
      </c>
      <c r="F53" t="s">
        <v>106</v>
      </c>
      <c r="G53">
        <f>IF(F53="Gasoline",Sheet2!E$8,(IF('Vehicle data'!F53="Diesel",Sheet2!E$9,(IF('Vehicle data'!F53="LPG",Sheet2!E$10,IF(F53="Hybrid",Sheet2!E$8,0))))))</f>
        <v>0</v>
      </c>
      <c r="I53" s="4">
        <f t="shared" si="0"/>
        <v>0</v>
      </c>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Sheet2!$D$8:$D$12</xm:f>
          </x14:formula1>
          <xm:sqref>F5:F53</xm:sqref>
        </x14:dataValidation>
        <x14:dataValidation type="list" allowBlank="1" showInputMessage="1" showErrorMessage="1">
          <x14:formula1>
            <xm:f>Sheet2!$D$8:$D$13</xm:f>
          </x14:formula1>
          <xm:sqref>F4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D7:E12"/>
  <sheetViews>
    <sheetView workbookViewId="0">
      <selection activeCell="D14" sqref="D14"/>
    </sheetView>
  </sheetViews>
  <sheetFormatPr baseColWidth="10" defaultColWidth="9" defaultRowHeight="15" x14ac:dyDescent="0.2"/>
  <sheetData>
    <row r="7" spans="4:5" x14ac:dyDescent="0.2">
      <c r="D7" t="s">
        <v>101</v>
      </c>
      <c r="E7" s="2" t="s">
        <v>23</v>
      </c>
    </row>
    <row r="8" spans="4:5" x14ac:dyDescent="0.2">
      <c r="D8" t="s">
        <v>102</v>
      </c>
      <c r="E8" s="3">
        <v>2.3822000000000001</v>
      </c>
    </row>
    <row r="9" spans="4:5" x14ac:dyDescent="0.2">
      <c r="D9" t="s">
        <v>103</v>
      </c>
      <c r="E9" s="3">
        <v>2.7457699999999998</v>
      </c>
    </row>
    <row r="10" spans="4:5" x14ac:dyDescent="0.2">
      <c r="D10" t="s">
        <v>104</v>
      </c>
      <c r="E10" s="3">
        <v>1.57368</v>
      </c>
    </row>
    <row r="11" spans="4:5" x14ac:dyDescent="0.2">
      <c r="D11" t="s">
        <v>105</v>
      </c>
      <c r="E11" s="3">
        <v>0</v>
      </c>
    </row>
    <row r="12" spans="4:5" x14ac:dyDescent="0.2">
      <c r="D12" t="s">
        <v>106</v>
      </c>
      <c r="E12" s="3">
        <v>0</v>
      </c>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topLeftCell="A95" zoomScale="85" zoomScaleNormal="40" zoomScaleSheetLayoutView="85" zoomScalePageLayoutView="40" workbookViewId="0">
      <selection activeCell="S134" sqref="A1:XFD1048576"/>
    </sheetView>
  </sheetViews>
  <sheetFormatPr baseColWidth="10" defaultColWidth="9" defaultRowHeight="15" x14ac:dyDescent="0.2"/>
  <cols>
    <col min="1" max="16384" width="9" style="89"/>
  </cols>
  <sheetData/>
  <sheetProtection password="B6D3" sheet="1" objects="1" scenarios="1"/>
  <pageMargins left="0.7" right="0.7" top="0.75" bottom="0.75" header="0.3" footer="0.3"/>
  <pageSetup paperSize="9" orientation="portrait" horizont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topLeftCell="W60" zoomScaleNormal="70" zoomScaleSheetLayoutView="100" zoomScalePageLayoutView="70" workbookViewId="0">
      <selection activeCell="AM88" sqref="AM88"/>
    </sheetView>
  </sheetViews>
  <sheetFormatPr baseColWidth="10" defaultColWidth="9" defaultRowHeight="15" x14ac:dyDescent="0.2"/>
  <cols>
    <col min="1" max="16384" width="9" style="89"/>
  </cols>
  <sheetData/>
  <sheetProtection password="B6D3" sheet="1" objects="1" scenarios="1"/>
  <pageMargins left="0.7" right="0.7" top="0.75" bottom="0.75" header="0.3" footer="0.3"/>
  <pageSetup paperSize="9" orientation="portrait" horizont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topLeftCell="R29" zoomScale="85" zoomScaleNormal="55" zoomScaleSheetLayoutView="85" zoomScalePageLayoutView="55" workbookViewId="0">
      <selection activeCell="AT49" sqref="A1:XFD1048576"/>
    </sheetView>
  </sheetViews>
  <sheetFormatPr baseColWidth="10" defaultColWidth="9" defaultRowHeight="15" x14ac:dyDescent="0.2"/>
  <cols>
    <col min="1" max="16384" width="9" style="89"/>
  </cols>
  <sheetData/>
  <sheetProtection password="B6D3" sheet="1" objects="1" scenarios="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10</vt:i4>
      </vt:variant>
    </vt:vector>
  </HeadingPairs>
  <TitlesOfParts>
    <vt:vector size="10" baseType="lpstr">
      <vt:lpstr>Safety</vt:lpstr>
      <vt:lpstr>Environment</vt:lpstr>
      <vt:lpstr>Cost</vt:lpstr>
      <vt:lpstr>Effectiveness</vt:lpstr>
      <vt:lpstr>Vehicle data</vt:lpstr>
      <vt:lpstr>Sheet2</vt:lpstr>
      <vt:lpstr>Safety Graphs</vt:lpstr>
      <vt:lpstr>Environment Graphs</vt:lpstr>
      <vt:lpstr>Cost Graphs</vt:lpstr>
      <vt:lpstr>Effectiveness Graphs</vt:lpstr>
    </vt:vector>
  </TitlesOfParts>
  <Company>INSEAD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Microsoft Office-gebruiker</cp:lastModifiedBy>
  <cp:lastPrinted>2013-11-21T09:45:46Z</cp:lastPrinted>
  <dcterms:created xsi:type="dcterms:W3CDTF">2013-08-20T16:32:20Z</dcterms:created>
  <dcterms:modified xsi:type="dcterms:W3CDTF">2017-02-09T20:02:17Z</dcterms:modified>
</cp:coreProperties>
</file>